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2"/>
  </bookViews>
  <sheets>
    <sheet name="117_1" sheetId="1" r:id="rId1"/>
    <sheet name="117_2" sheetId="2" r:id="rId2"/>
    <sheet name="117_3" sheetId="3" r:id="rId3"/>
    <sheet name="Лист1" sheetId="4" r:id="rId4"/>
    <sheet name="Лист2" sheetId="5" r:id="rId5"/>
    <sheet name="Лист3" sheetId="6" r:id="rId6"/>
  </sheets>
  <definedNames>
    <definedName name="Excel_BuiltIn_Print_Area_5">'117_2'!$A$2:$G$148</definedName>
    <definedName name="_xlnm.Print_Area" localSheetId="1">'117_2'!$A$1:$G$148</definedName>
  </definedNames>
  <calcPr fullCalcOnLoad="1"/>
</workbook>
</file>

<file path=xl/sharedStrings.xml><?xml version="1.0" encoding="utf-8"?>
<sst xmlns="http://schemas.openxmlformats.org/spreadsheetml/2006/main" count="606" uniqueCount="409">
  <si>
    <t>в том числе:</t>
  </si>
  <si>
    <t>010</t>
  </si>
  <si>
    <t>КОДЫ</t>
  </si>
  <si>
    <t>Наименование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</si>
  <si>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</si>
  <si>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</si>
  <si>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</si>
  <si>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</si>
  <si>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</si>
  <si>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</si>
  <si>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</si>
  <si>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</si>
  <si>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</si>
  <si>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</si>
  <si>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</si>
  <si>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</si>
  <si>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</si>
  <si>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</si>
  <si>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</si>
  <si>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</si>
  <si>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</si>
  <si>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</si>
  <si>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</si>
  <si>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</si>
  <si>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</si>
  <si>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</si>
  <si>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</si>
  <si>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</si>
  <si>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</si>
  <si>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</si>
  <si>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</si>
  <si>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</si>
  <si>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</si>
  <si>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</si>
  <si>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</si>
  <si>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</si>
  <si>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</si>
  <si>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</si>
  <si>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</si>
  <si>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</si>
  <si>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</si>
  <si>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Национальная оборона</t>
  </si>
  <si>
    <t>Мобилизационная и вневойсковая подготовка</t>
  </si>
  <si>
    <t>Увеличение остатков средств бюджетов</t>
  </si>
  <si>
    <t>Уменьшение остатков средств бюджетов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</si>
  <si>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</si>
  <si>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</si>
  <si>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</si>
  <si>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</si>
  <si>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</si>
  <si>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</si>
  <si>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Доходы бюджета - всего</t>
  </si>
  <si>
    <t>Форма 0503117 с. 2</t>
  </si>
  <si>
    <t>Форма 0503117 с. 3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</si>
  <si>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</si>
  <si>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</si>
  <si>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</si>
  <si>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</si>
  <si>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</si>
  <si>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</si>
  <si>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</si>
  <si>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</si>
  <si>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</si>
  <si>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</si>
  <si>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</si>
  <si>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</si>
  <si>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</si>
  <si>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</si>
  <si>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</si>
  <si>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</si>
  <si>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</si>
  <si>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</si>
  <si>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</si>
  <si>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</si>
  <si>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</si>
  <si>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</si>
  <si>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</si>
  <si>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</si>
  <si>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</si>
  <si>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</si>
  <si>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</si>
  <si>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000  1  16  00000  00  0000  000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</si>
  <si>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</si>
  <si>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</si>
  <si>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</si>
  <si>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</si>
  <si>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</si>
  <si>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</si>
  <si>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</si>
  <si>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</si>
  <si>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</si>
  <si>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</si>
  <si>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</si>
  <si>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</si>
  <si>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</si>
  <si>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</si>
  <si>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</si>
  <si>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</si>
  <si>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</si>
  <si>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</si>
  <si>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</si>
  <si>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</si>
  <si>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</si>
  <si>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</si>
  <si>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</si>
  <si>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</si>
  <si>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</si>
  <si>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</si>
  <si>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</si>
  <si>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</si>
  <si>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</si>
  <si>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</si>
  <si>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</si>
  <si>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</si>
  <si>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</si>
  <si>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</si>
  <si>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</si>
  <si>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</si>
  <si>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</si>
  <si>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</si>
  <si>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</si>
  <si>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Глава по БК</t>
  </si>
  <si>
    <t>000  1  06  06030  00  0000  110</t>
  </si>
  <si>
    <t>Национальная экономика</t>
  </si>
  <si>
    <t>в ред. Приказа Минфина России от 19.12.2014 № 157н)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</si>
  <si>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</si>
  <si>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</si>
  <si>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</si>
  <si>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</si>
  <si>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</si>
  <si>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</si>
  <si>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</si>
  <si>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951 0309 0310020030 000</t>
  </si>
  <si>
    <t>951 0309 0310020030 244</t>
  </si>
  <si>
    <t>951 0309 0320000000 000</t>
  </si>
  <si>
    <t xml:space="preserve">951 0309 0320020040 000 </t>
  </si>
  <si>
    <t xml:space="preserve">951 0309 0320020040 244 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</si>
  <si>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</si>
  <si>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</si>
  <si>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</si>
  <si>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</si>
  <si>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</si>
  <si>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</si>
  <si>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</si>
  <si>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</si>
  <si>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</si>
  <si>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</si>
  <si>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</si>
  <si>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</si>
  <si>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</si>
  <si>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</si>
  <si>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</si>
  <si>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</si>
  <si>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 xml:space="preserve">951 0409 0410083510 000 </t>
  </si>
  <si>
    <t>951 0409 0420020080 000</t>
  </si>
  <si>
    <t>951 0409 04100S3510 244</t>
  </si>
  <si>
    <t xml:space="preserve">951 0409 0420000000 000 </t>
  </si>
  <si>
    <t>Периодичность: месячная</t>
  </si>
  <si>
    <t xml:space="preserve">                                                            </t>
  </si>
  <si>
    <t>Налог,взимаемый с налогоплательщиков,выбравших в качестве объекта налогоблажения,доходы</t>
  </si>
  <si>
    <t>000  1  05  01010  01  0000 110</t>
  </si>
  <si>
    <t>Налог ,взымаемый в связи с применением упрощенной системы налогооблажения</t>
  </si>
  <si>
    <t>000  1  05  01000  00  0000  110</t>
  </si>
  <si>
    <t>000  1  05  01011  01  0000  110</t>
  </si>
  <si>
    <t>Единый сельскохозяйственный налог (за налоговые периоды, истекшие до 1 января 2011 года)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</si>
  <si>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</si>
  <si>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</si>
  <si>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</si>
  <si>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</si>
  <si>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 xml:space="preserve"> 000 1  09  00000  01  0000  000</t>
  </si>
  <si>
    <t xml:space="preserve"> 000 1  09  04000  01  0000  000</t>
  </si>
  <si>
    <t xml:space="preserve"> 000 1  09  04050  01  0000  000</t>
  </si>
  <si>
    <t xml:space="preserve"> 000 1  09  04053  10  0000 110</t>
  </si>
  <si>
    <t xml:space="preserve">Расходы на выплаты по оплате труда работников государственных органов </t>
  </si>
  <si>
    <t>Администрация местного самоуправления</t>
  </si>
  <si>
    <t>Расходы на осуществление функций государственных органов</t>
  </si>
  <si>
    <t>Закупка товаров, работ и услуг государственных (муниципальных) нужд</t>
  </si>
  <si>
    <t>Услуги связи</t>
  </si>
  <si>
    <t>услуги интернет провайдера</t>
  </si>
  <si>
    <t>Работы, услуги по содержанию имущества</t>
  </si>
  <si>
    <t>Прочие работы, услуги, в том числе:</t>
  </si>
  <si>
    <t>Поступление нефинансовых активов</t>
  </si>
  <si>
    <t>Руководство в сфере установленных функций</t>
  </si>
  <si>
    <t>Закупка товаров, работ и услуг для обеспечения государственных (муниципальных) нужд</t>
  </si>
  <si>
    <t>Приобретение услуг</t>
  </si>
  <si>
    <t xml:space="preserve"> - транспортные услуги</t>
  </si>
  <si>
    <t xml:space="preserve">342 0409 0420020080 244 </t>
  </si>
  <si>
    <t>Коммунальные услуги</t>
  </si>
  <si>
    <t>Социальная политика</t>
  </si>
  <si>
    <t>Код дополнительной класификации</t>
  </si>
  <si>
    <t>7</t>
  </si>
  <si>
    <t>П211</t>
  </si>
  <si>
    <t>П213</t>
  </si>
  <si>
    <t>П221</t>
  </si>
  <si>
    <t>П221.01</t>
  </si>
  <si>
    <t>П221.02</t>
  </si>
  <si>
    <t>П226</t>
  </si>
  <si>
    <t>П226.08</t>
  </si>
  <si>
    <t xml:space="preserve"> - приобретение горяче-смазочных материалов, включая специальное топливо</t>
  </si>
  <si>
    <t>П290</t>
  </si>
  <si>
    <t>П222</t>
  </si>
  <si>
    <t>П223.01</t>
  </si>
  <si>
    <t>услуги связи</t>
  </si>
  <si>
    <t>П223</t>
  </si>
  <si>
    <t>оплата за электроэнргию</t>
  </si>
  <si>
    <t>Непрограммные расходы органов исполнительной власти</t>
  </si>
  <si>
    <t xml:space="preserve">Развитие материально-технической базы объектов благоустройства </t>
  </si>
  <si>
    <t>Закупка товаров,работ и услуг для государственных(муниципальных)нужд</t>
  </si>
  <si>
    <t>Ходова И.А</t>
  </si>
  <si>
    <t>" 05 "  апреля   2016г.</t>
  </si>
  <si>
    <t>Наименование
поставщика</t>
  </si>
  <si>
    <t>КБК</t>
  </si>
  <si>
    <t>Всего</t>
  </si>
  <si>
    <t>В том числе просроченная 
задолженность</t>
  </si>
  <si>
    <t>Контракт,
договор
№ и дата</t>
  </si>
  <si>
    <t>Срок
оплаты</t>
  </si>
  <si>
    <t>Срок
действия
договора,
контракта</t>
  </si>
  <si>
    <t>Примечание</t>
  </si>
  <si>
    <t>Сумма</t>
  </si>
  <si>
    <t>Дата
образования</t>
  </si>
  <si>
    <t xml:space="preserve">Итого </t>
  </si>
  <si>
    <t xml:space="preserve">                                            </t>
  </si>
  <si>
    <t xml:space="preserve">               подпись                                расшифровка подписи</t>
  </si>
  <si>
    <t xml:space="preserve">                                                                                                       </t>
  </si>
  <si>
    <t>подпись                             расшифровка подписи</t>
  </si>
  <si>
    <t>Налоговые иненалоговые доходы</t>
  </si>
  <si>
    <t>00 01 05 00 00 00 0000 000</t>
  </si>
  <si>
    <t>000 01  05  02  01  10  0000  510</t>
  </si>
  <si>
    <t>000 01  05  02  01  00  0000  610</t>
  </si>
  <si>
    <t>Руководитель</t>
  </si>
  <si>
    <t>Главный бухгалтер</t>
  </si>
  <si>
    <t>Пенсионное обеспечение</t>
  </si>
  <si>
    <t>Мероприятия по социальной поддержке населения и проведения публичных меролриятий</t>
  </si>
  <si>
    <t>Социальное обеспечение и иные выплаты населения</t>
  </si>
  <si>
    <t>Публичные нормативные социальные выплаты гражданам</t>
  </si>
  <si>
    <t>Доплата к муниципальной пенсии</t>
  </si>
  <si>
    <t xml:space="preserve"> </t>
  </si>
  <si>
    <t>Иные пенсии,социальные доплаты к пенсии</t>
  </si>
  <si>
    <t>Администрация Хумалагского сельского поселения</t>
  </si>
  <si>
    <t>оплата за потребление тепловой энергии</t>
  </si>
  <si>
    <t>П223.05</t>
  </si>
  <si>
    <t>П226.01</t>
  </si>
  <si>
    <t>Глава Хумалагского сельского поселения</t>
  </si>
  <si>
    <t>04304458</t>
  </si>
  <si>
    <t>Непрограммные расходы органа местного самоуправления Хумалагского сельского поселения</t>
  </si>
  <si>
    <t xml:space="preserve">343 0104 7910000000 000 </t>
  </si>
  <si>
    <t xml:space="preserve">343 0104 7910000110 000 </t>
  </si>
  <si>
    <t xml:space="preserve">343 0104 7910000110 121 </t>
  </si>
  <si>
    <t xml:space="preserve">343 0104 7910000110 129 </t>
  </si>
  <si>
    <t xml:space="preserve">343 0104 7920000000 000 </t>
  </si>
  <si>
    <t xml:space="preserve">343 0104 7920000110 000 </t>
  </si>
  <si>
    <t xml:space="preserve">343 0104 7920000110 121 </t>
  </si>
  <si>
    <t xml:space="preserve">343 0104 7920000110 129 </t>
  </si>
  <si>
    <t xml:space="preserve">343 0104 7920000190 000 </t>
  </si>
  <si>
    <t>343 0104 7920000190 200</t>
  </si>
  <si>
    <t>343 0104 7920000190 240</t>
  </si>
  <si>
    <t>343 0104 7920000190 244</t>
  </si>
  <si>
    <t>343 0104 7920000190 850</t>
  </si>
  <si>
    <t>343 0104 7920000190 851</t>
  </si>
  <si>
    <t xml:space="preserve">343 0200 0000000000 000 </t>
  </si>
  <si>
    <t xml:space="preserve">343 0203 0000000000 000 </t>
  </si>
  <si>
    <t xml:space="preserve">343 0203 9900000000 000 </t>
  </si>
  <si>
    <t xml:space="preserve">343 0203 9920000000 000 </t>
  </si>
  <si>
    <t>343 0203 9920051180 121</t>
  </si>
  <si>
    <t>343 0203 9920051180 129</t>
  </si>
  <si>
    <t>343 0203 9920051180 244</t>
  </si>
  <si>
    <t>343  0503 9930044460 000</t>
  </si>
  <si>
    <t>343 0503 9930044460 240</t>
  </si>
  <si>
    <t>343 0503 9930044460 244</t>
  </si>
  <si>
    <t>343 1000 0000000000 000</t>
  </si>
  <si>
    <t>343 1001 0000000000 000</t>
  </si>
  <si>
    <t xml:space="preserve">343 1001 9900000000 000 </t>
  </si>
  <si>
    <t>343 1001 9900000000 000</t>
  </si>
  <si>
    <t>343 1001 9980044390 000</t>
  </si>
  <si>
    <t>343 1001 9980044390 300</t>
  </si>
  <si>
    <t>343 1001 9980044390 310</t>
  </si>
  <si>
    <t>343 1001 9980044390 312</t>
  </si>
  <si>
    <t>200</t>
  </si>
  <si>
    <t xml:space="preserve"> Закупки товаров, работ и услуг государственных (муниципальных) нужд</t>
  </si>
  <si>
    <r>
      <t>Главный бухгалтер              ______________________      _</t>
    </r>
    <r>
      <rPr>
        <b/>
        <u val="single"/>
        <sz val="14"/>
        <rFont val="Times New Roman"/>
        <family val="1"/>
      </rPr>
      <t>Бутаева А.Р.</t>
    </r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</si>
  <si>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</si>
  <si>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П225.01</t>
  </si>
  <si>
    <t>Благоустройство</t>
  </si>
  <si>
    <t xml:space="preserve">Непрограммные расходы органов исполнительной власти </t>
  </si>
  <si>
    <t>Прочие мероприятия по благоустройству</t>
  </si>
  <si>
    <t>Уличное освещение</t>
  </si>
  <si>
    <t>Закупка товаров, работ и услуг для государственных (муниципальных) нужд</t>
  </si>
  <si>
    <t>343 0503 0000000000 000</t>
  </si>
  <si>
    <t>343 0503 9900000000 000</t>
  </si>
  <si>
    <t>343 0503 9930000000 000</t>
  </si>
  <si>
    <r>
      <t xml:space="preserve">финансового органа          </t>
    </r>
    <r>
      <rPr>
        <u val="single"/>
        <sz val="12"/>
        <rFont val="Times New Roman"/>
        <family val="1"/>
      </rPr>
      <t>Администрация Хумалагского сельского поселения</t>
    </r>
  </si>
  <si>
    <t>Руководство и управление в сфере установленных функций органов гос. власти субъектов РФ и органов местного самоуправления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</si>
  <si>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</si>
  <si>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343 0100 0000000000 000</t>
  </si>
  <si>
    <t xml:space="preserve">343 0104 0000000000 000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</si>
  <si>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</si>
  <si>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343 0203 9920051180100</t>
  </si>
  <si>
    <t>Расходы на выплаты персоналу государственных (муниципальных) органов</t>
  </si>
  <si>
    <t>343 0203 9920051180120</t>
  </si>
  <si>
    <t>Вывоз изахоронение твердых бытовых отходов</t>
  </si>
  <si>
    <t>343 0503 9930044130 000</t>
  </si>
  <si>
    <t>343 0503 9930044130 200</t>
  </si>
  <si>
    <t>343 0503 9930044130 240</t>
  </si>
  <si>
    <t>343 0503 9930044130 244</t>
  </si>
  <si>
    <t>Кредиторская задолженность АМС Хумалагского сельского
поселения по состоянию на 1февраля 2018года.</t>
  </si>
  <si>
    <t>Глава АМС Хумалагского
сельского  поселения           ______________________          Салбиев А.Д.</t>
  </si>
  <si>
    <t xml:space="preserve">  ПРОЧИЕ НЕНАЛОГОВЫЕ ДОХОДЫ</t>
  </si>
  <si>
    <t xml:space="preserve">  Невыясненные поступления, зачисляемые в бюджеты поселений</t>
  </si>
  <si>
    <t xml:space="preserve">  Прочие неналоговые доходы</t>
  </si>
  <si>
    <t xml:space="preserve">  Прочие неналоговые доходы бюджетов поселений</t>
  </si>
  <si>
    <t>000  2  02  10000  00  0000  150</t>
  </si>
  <si>
    <t>000  2  02  30000  00  0000  150</t>
  </si>
  <si>
    <t>000  2  02  35118  00  0000  150</t>
  </si>
  <si>
    <t>000  2  02  35118  10  0000  150</t>
  </si>
  <si>
    <t>000  1  17  01000   00    0000   000</t>
  </si>
  <si>
    <t>000 1  17  00000   00   0000   000</t>
  </si>
  <si>
    <t>000  1  17  01050   10    0000   000</t>
  </si>
  <si>
    <t>000  1  17  01050   00    0000   000</t>
  </si>
  <si>
    <t>Невыясненные поступления</t>
  </si>
  <si>
    <t>П225.05</t>
  </si>
  <si>
    <t>-работы,услуги по содержанию имущества(заправка катриджа)</t>
  </si>
  <si>
    <t>Услуги в области информационных технологии(такском,лицензия на подпись,сайт)</t>
  </si>
  <si>
    <t>П310.05</t>
  </si>
  <si>
    <t>-Приобретение оборудования (монитор..,процессор)</t>
  </si>
  <si>
    <t>П226.09</t>
  </si>
  <si>
    <t>П343</t>
  </si>
  <si>
    <t>Иные бюджетные ассигнования</t>
  </si>
  <si>
    <t xml:space="preserve"> - по трудовому договору</t>
  </si>
  <si>
    <t xml:space="preserve"> - уплата прочих налогов  и иных платежей, в том числе:</t>
  </si>
  <si>
    <t xml:space="preserve"> - налог на имущество,земельный налог</t>
  </si>
  <si>
    <t>343 0104 7920000190 800</t>
  </si>
  <si>
    <t>ЖКХ</t>
  </si>
  <si>
    <t>343 0503 9930044150 000</t>
  </si>
  <si>
    <t>343 0503 9930044150 200</t>
  </si>
  <si>
    <t>343 0503 9930044150 240</t>
  </si>
  <si>
    <r>
      <t>П</t>
    </r>
    <r>
      <rPr>
        <sz val="10"/>
        <rFont val="Arial Cyr"/>
        <family val="0"/>
      </rPr>
      <t>.264</t>
    </r>
  </si>
  <si>
    <t>Салбиев А.Д.</t>
  </si>
  <si>
    <t>Борукаева И.И.</t>
  </si>
  <si>
    <t xml:space="preserve">  Межбюджетные трансферты,  бюджетов поселений по  на осуществление части полномочий по решению вопросов местного значения в соответствии с заключенными соглашениями</t>
  </si>
  <si>
    <t xml:space="preserve"> - почтовые, типографские услуги</t>
  </si>
  <si>
    <t>343 0500 0000000000 000</t>
  </si>
  <si>
    <t>Прочие закупки товаров, работ и услуг для государственных (муниципальных) нужд</t>
  </si>
  <si>
    <t>Прочие закупки товаров,работ и услуг для государственных(муниципальных)нужд</t>
  </si>
  <si>
    <t>Прочие закупки товаров, работ и услуг государственных (муниципальных) нужд</t>
  </si>
  <si>
    <t xml:space="preserve">1. Доходы бюджета                                                                                 </t>
  </si>
  <si>
    <t>000  1  01  02020  01  0000  110</t>
  </si>
  <si>
    <t>П346</t>
  </si>
  <si>
    <t xml:space="preserve"> - Содержание в чистоте помещений, зданий, дворов, иного имущества</t>
  </si>
  <si>
    <t>340 0503 9930044460 244</t>
  </si>
  <si>
    <t>000  2  02  16001  00  0000  150</t>
  </si>
  <si>
    <t>000  2  02  16001  10  0000  150</t>
  </si>
  <si>
    <t>Увеличение стоимости прочих оборотных запасов (канцтовары)</t>
  </si>
  <si>
    <t>П291.01</t>
  </si>
  <si>
    <t>Увеличение стоимости  прочих  материальных запасов однократного применения (стройтовары,хозтовары)</t>
  </si>
  <si>
    <t>343 0104 7920000190 247</t>
  </si>
  <si>
    <t>343 0104 7920000190247</t>
  </si>
  <si>
    <t>343 0203 9920051180 247</t>
  </si>
  <si>
    <t>Закупка энергитических ресурсов</t>
  </si>
  <si>
    <r>
      <t xml:space="preserve">                  </t>
    </r>
    <r>
      <rPr>
        <b/>
        <sz val="14"/>
        <rFont val="Times New Roman"/>
        <family val="1"/>
      </rPr>
      <t xml:space="preserve">   Резервные фонды</t>
    </r>
  </si>
  <si>
    <t>343 0111 0000000000 000</t>
  </si>
  <si>
    <t>343 0100 9900000000 000</t>
  </si>
  <si>
    <t>Резервные фонды местных администраций</t>
  </si>
  <si>
    <t>343 0111 9950099500 000</t>
  </si>
  <si>
    <t>Иные бюджетные ассигеования</t>
  </si>
  <si>
    <t>Резервные средства</t>
  </si>
  <si>
    <t>343 0111 9950099500 800</t>
  </si>
  <si>
    <t>343 0111 9950099500 870</t>
  </si>
  <si>
    <t>343 0203 9920051180 240</t>
  </si>
  <si>
    <t>343 0503 9930044150 247</t>
  </si>
  <si>
    <t>остаток на 01.01.02023г-</t>
  </si>
  <si>
    <t>Арендная плата за пользования имуществом</t>
  </si>
  <si>
    <t>П224</t>
  </si>
  <si>
    <t>Физическая культура и спорт</t>
  </si>
  <si>
    <t>343 1100 9990044310 200</t>
  </si>
  <si>
    <t>Физкультурно оздровительная работа и спортивные мнроприятия</t>
  </si>
  <si>
    <t>Иные  закупки товаров,работ и услуг для государственных(муниципальных)нужд</t>
  </si>
  <si>
    <t>343 0503 9930044150 244</t>
  </si>
  <si>
    <t>Увеличение стоимости  прочих  материальных запасов однократного применения (электовары,хозтовары)</t>
  </si>
  <si>
    <t>343 0203 7920000190 244</t>
  </si>
  <si>
    <t>000  1  05  03021  01  0000  110</t>
  </si>
  <si>
    <t>000  1  05  01021  01  0000  110</t>
  </si>
  <si>
    <t>Другие общегосударственные вопросы</t>
  </si>
  <si>
    <t>343 0113 9990000000 000</t>
  </si>
  <si>
    <t>Изготовление технических планов и кадастровых паспортов на объекте недвижимого имущества</t>
  </si>
  <si>
    <t>343 0113 9990044060 240</t>
  </si>
  <si>
    <t>П226.05</t>
  </si>
  <si>
    <t>343 0113 9990044060 244</t>
  </si>
  <si>
    <t>Изготовление технических планов и кадастровых паспортов на объекты недвижимого имущества</t>
  </si>
  <si>
    <t xml:space="preserve">Национальная экономика </t>
  </si>
  <si>
    <t>343 0400 0000000000 000</t>
  </si>
  <si>
    <t>Сельское хозяйство и рыболовство</t>
  </si>
  <si>
    <t>343 0405 0000000000 000</t>
  </si>
  <si>
    <t>Организация работы по уничтожению очагов дикорастущей конопли путем применения гербицидов</t>
  </si>
  <si>
    <t>343 0405 1000144432 244</t>
  </si>
  <si>
    <t xml:space="preserve"> Уувеличение стоимости иных материальных запасов</t>
  </si>
  <si>
    <t>000  2  02  49999  10  0000  150</t>
  </si>
  <si>
    <t>343 1101 9990044310 200</t>
  </si>
  <si>
    <t>П225.02</t>
  </si>
  <si>
    <t>Текущий ремонт нефинансовых активов</t>
  </si>
  <si>
    <t>Культура</t>
  </si>
  <si>
    <t xml:space="preserve">343 0000 0000000000 000 </t>
  </si>
  <si>
    <t>Проведение публичных мероприятий</t>
  </si>
  <si>
    <t>343 0801 9980044330 200</t>
  </si>
  <si>
    <t>343 0801 9980044330 240</t>
  </si>
  <si>
    <t>343 0801 9980044330 244</t>
  </si>
  <si>
    <t>Услуги по проведению инвентаризации и паспортизации зданий,(изготовление технического паспорта)</t>
  </si>
  <si>
    <r>
      <t xml:space="preserve">                 </t>
    </r>
    <r>
      <rPr>
        <u val="single"/>
        <sz val="12"/>
        <rFont val="Times New Roman"/>
        <family val="1"/>
      </rPr>
      <t>на 1 октября 2023 г</t>
    </r>
    <r>
      <rPr>
        <sz val="12"/>
        <rFont val="Times New Roman"/>
        <family val="1"/>
      </rPr>
      <t>.</t>
    </r>
  </si>
  <si>
    <t>01.10.2023</t>
  </si>
  <si>
    <t xml:space="preserve">                                                 остаток на 01.10.2023г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</si>
</sst>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u val="single"/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49" fontId="14" fillId="0" borderId="10" xfId="53" applyNumberFormat="1" applyFont="1" applyBorder="1">
      <alignment/>
      <protection/>
    </xf>
    <xf numFmtId="49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9" fontId="14" fillId="0" borderId="11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wrapText="1"/>
    </xf>
    <xf numFmtId="0" fontId="14" fillId="0" borderId="12" xfId="53" applyNumberFormat="1" applyFont="1" applyBorder="1" applyAlignment="1">
      <alignment wrapText="1"/>
      <protection/>
    </xf>
    <xf numFmtId="0" fontId="21" fillId="0" borderId="0" xfId="0" applyFont="1" applyAlignment="1">
      <alignment horizontal="center"/>
    </xf>
    <xf numFmtId="4" fontId="14" fillId="0" borderId="13" xfId="0" applyNumberFormat="1" applyFont="1" applyFill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7" fontId="28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9" fillId="0" borderId="18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wrapText="1"/>
    </xf>
    <xf numFmtId="0" fontId="28" fillId="0" borderId="17" xfId="0" applyFont="1" applyBorder="1" applyAlignment="1">
      <alignment horizontal="center" vertical="top" wrapText="1"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9" fillId="0" borderId="17" xfId="0" applyFont="1" applyBorder="1" applyAlignment="1">
      <alignment horizontal="center" wrapText="1"/>
    </xf>
    <xf numFmtId="0" fontId="29" fillId="0" borderId="16" xfId="0" applyFont="1" applyBorder="1" applyAlignment="1">
      <alignment wrapText="1"/>
    </xf>
    <xf numFmtId="0" fontId="30" fillId="0" borderId="0" xfId="0" applyFont="1" applyAlignment="1">
      <alignment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28" fillId="0" borderId="0" xfId="0" applyFont="1" applyBorder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49" fontId="32" fillId="0" borderId="22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/>
    </xf>
    <xf numFmtId="0" fontId="32" fillId="0" borderId="23" xfId="0" applyFont="1" applyBorder="1" applyAlignment="1">
      <alignment horizontal="center"/>
    </xf>
    <xf numFmtId="49" fontId="32" fillId="0" borderId="24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9" fontId="32" fillId="0" borderId="25" xfId="0" applyNumberFormat="1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49" fontId="32" fillId="0" borderId="23" xfId="0" applyNumberFormat="1" applyFont="1" applyBorder="1" applyAlignment="1">
      <alignment horizontal="center" vertical="top" wrapText="1"/>
    </xf>
    <xf numFmtId="0" fontId="32" fillId="0" borderId="12" xfId="0" applyNumberFormat="1" applyFont="1" applyBorder="1" applyAlignment="1">
      <alignment wrapText="1"/>
    </xf>
    <xf numFmtId="49" fontId="32" fillId="0" borderId="11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/>
    </xf>
    <xf numFmtId="4" fontId="32" fillId="24" borderId="14" xfId="0" applyNumberFormat="1" applyFont="1" applyFill="1" applyBorder="1" applyAlignment="1">
      <alignment horizontal="right"/>
    </xf>
    <xf numFmtId="4" fontId="32" fillId="24" borderId="13" xfId="0" applyNumberFormat="1" applyFont="1" applyFill="1" applyBorder="1" applyAlignment="1">
      <alignment horizontal="right"/>
    </xf>
    <xf numFmtId="4" fontId="32" fillId="0" borderId="15" xfId="0" applyNumberFormat="1" applyFont="1" applyBorder="1" applyAlignment="1">
      <alignment horizontal="right"/>
    </xf>
    <xf numFmtId="4" fontId="32" fillId="0" borderId="14" xfId="0" applyNumberFormat="1" applyFont="1" applyFill="1" applyBorder="1" applyAlignment="1">
      <alignment horizontal="right"/>
    </xf>
    <xf numFmtId="4" fontId="32" fillId="0" borderId="13" xfId="0" applyNumberFormat="1" applyFont="1" applyFill="1" applyBorder="1" applyAlignment="1">
      <alignment horizontal="right"/>
    </xf>
    <xf numFmtId="49" fontId="32" fillId="0" borderId="23" xfId="0" applyNumberFormat="1" applyFont="1" applyBorder="1" applyAlignment="1">
      <alignment/>
    </xf>
    <xf numFmtId="4" fontId="32" fillId="0" borderId="27" xfId="0" applyNumberFormat="1" applyFont="1" applyFill="1" applyBorder="1" applyAlignment="1">
      <alignment horizontal="right"/>
    </xf>
    <xf numFmtId="49" fontId="32" fillId="0" borderId="28" xfId="0" applyNumberFormat="1" applyFont="1" applyBorder="1" applyAlignment="1">
      <alignment horizontal="center"/>
    </xf>
    <xf numFmtId="0" fontId="32" fillId="0" borderId="14" xfId="0" applyNumberFormat="1" applyFont="1" applyBorder="1" applyAlignment="1">
      <alignment wrapText="1"/>
    </xf>
    <xf numFmtId="0" fontId="32" fillId="0" borderId="29" xfId="0" applyFont="1" applyFill="1" applyBorder="1" applyAlignment="1">
      <alignment wrapText="1"/>
    </xf>
    <xf numFmtId="49" fontId="32" fillId="0" borderId="13" xfId="0" applyNumberFormat="1" applyFont="1" applyFill="1" applyBorder="1" applyAlignment="1">
      <alignment horizontal="center" shrinkToFit="1"/>
    </xf>
    <xf numFmtId="4" fontId="32" fillId="0" borderId="13" xfId="0" applyNumberFormat="1" applyFont="1" applyFill="1" applyBorder="1" applyAlignment="1">
      <alignment horizontal="right" shrinkToFit="1"/>
    </xf>
    <xf numFmtId="49" fontId="32" fillId="0" borderId="13" xfId="0" applyNumberFormat="1" applyFont="1" applyFill="1" applyBorder="1" applyAlignment="1">
      <alignment horizontal="left" shrinkToFit="1"/>
    </xf>
    <xf numFmtId="2" fontId="32" fillId="0" borderId="13" xfId="0" applyNumberFormat="1" applyFont="1" applyFill="1" applyBorder="1" applyAlignment="1">
      <alignment horizontal="right" shrinkToFit="1"/>
    </xf>
    <xf numFmtId="0" fontId="32" fillId="0" borderId="30" xfId="0" applyNumberFormat="1" applyFont="1" applyBorder="1" applyAlignment="1">
      <alignment wrapText="1"/>
    </xf>
    <xf numFmtId="0" fontId="32" fillId="0" borderId="30" xfId="0" applyNumberFormat="1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49" fontId="32" fillId="0" borderId="13" xfId="0" applyNumberFormat="1" applyFont="1" applyFill="1" applyBorder="1" applyAlignment="1">
      <alignment horizontal="center" vertical="top" wrapText="1"/>
    </xf>
    <xf numFmtId="49" fontId="32" fillId="0" borderId="10" xfId="54" applyNumberFormat="1" applyFont="1" applyBorder="1" applyAlignment="1">
      <alignment horizontal="center" vertical="top" wrapText="1"/>
      <protection/>
    </xf>
    <xf numFmtId="49" fontId="32" fillId="0" borderId="23" xfId="54" applyNumberFormat="1" applyFont="1" applyBorder="1" applyAlignment="1">
      <alignment horizontal="center" vertical="top" wrapText="1"/>
      <protection/>
    </xf>
    <xf numFmtId="0" fontId="32" fillId="0" borderId="31" xfId="54" applyNumberFormat="1" applyFont="1" applyBorder="1" applyAlignment="1">
      <alignment wrapText="1"/>
      <protection/>
    </xf>
    <xf numFmtId="0" fontId="32" fillId="0" borderId="32" xfId="54" applyNumberFormat="1" applyFont="1" applyBorder="1" applyAlignment="1">
      <alignment horizontal="center" wrapText="1"/>
      <protection/>
    </xf>
    <xf numFmtId="0" fontId="32" fillId="0" borderId="32" xfId="54" applyNumberFormat="1" applyFont="1" applyBorder="1" applyAlignment="1">
      <alignment wrapText="1"/>
      <protection/>
    </xf>
    <xf numFmtId="4" fontId="32" fillId="0" borderId="13" xfId="54" applyNumberFormat="1" applyFont="1" applyBorder="1" applyAlignment="1">
      <alignment horizontal="center"/>
      <protection/>
    </xf>
    <xf numFmtId="1" fontId="32" fillId="0" borderId="33" xfId="54" applyNumberFormat="1" applyFont="1" applyBorder="1" applyAlignment="1">
      <alignment horizontal="center"/>
      <protection/>
    </xf>
    <xf numFmtId="0" fontId="32" fillId="0" borderId="0" xfId="54" applyFont="1" applyBorder="1" applyAlignment="1">
      <alignment wrapText="1"/>
      <protection/>
    </xf>
    <xf numFmtId="1" fontId="32" fillId="0" borderId="0" xfId="54" applyNumberFormat="1" applyFont="1" applyBorder="1" applyAlignment="1">
      <alignment horizontal="center"/>
      <protection/>
    </xf>
    <xf numFmtId="49" fontId="32" fillId="0" borderId="0" xfId="54" applyNumberFormat="1" applyFont="1" applyBorder="1">
      <alignment/>
      <protection/>
    </xf>
    <xf numFmtId="4" fontId="32" fillId="0" borderId="0" xfId="54" applyNumberFormat="1" applyFont="1" applyBorder="1" applyAlignment="1">
      <alignment horizontal="right"/>
      <protection/>
    </xf>
    <xf numFmtId="4" fontId="32" fillId="0" borderId="0" xfId="54" applyNumberFormat="1" applyFont="1" applyFill="1" applyBorder="1" applyAlignment="1">
      <alignment horizontal="right"/>
      <protection/>
    </xf>
    <xf numFmtId="4" fontId="32" fillId="0" borderId="0" xfId="54" applyNumberFormat="1" applyFont="1" applyBorder="1" applyAlignment="1">
      <alignment horizontal="center"/>
      <protection/>
    </xf>
    <xf numFmtId="0" fontId="32" fillId="0" borderId="13" xfId="0" applyFont="1" applyFill="1" applyBorder="1" applyAlignment="1">
      <alignment horizontal="left" wrapText="1"/>
    </xf>
    <xf numFmtId="49" fontId="32" fillId="0" borderId="13" xfId="0" applyNumberFormat="1" applyFont="1" applyFill="1" applyBorder="1" applyAlignment="1">
      <alignment/>
    </xf>
    <xf numFmtId="1" fontId="32" fillId="0" borderId="34" xfId="54" applyNumberFormat="1" applyFont="1" applyBorder="1" applyAlignment="1">
      <alignment horizontal="center"/>
      <protection/>
    </xf>
    <xf numFmtId="1" fontId="32" fillId="0" borderId="35" xfId="54" applyNumberFormat="1" applyFont="1" applyBorder="1" applyAlignment="1">
      <alignment horizontal="center"/>
      <protection/>
    </xf>
    <xf numFmtId="49" fontId="32" fillId="0" borderId="13" xfId="54" applyNumberFormat="1" applyFont="1" applyBorder="1" applyAlignment="1">
      <alignment horizontal="center"/>
      <protection/>
    </xf>
    <xf numFmtId="4" fontId="32" fillId="0" borderId="13" xfId="54" applyNumberFormat="1" applyFont="1" applyBorder="1" applyAlignment="1">
      <alignment horizontal="right"/>
      <protection/>
    </xf>
    <xf numFmtId="49" fontId="32" fillId="0" borderId="13" xfId="54" applyNumberFormat="1" applyFont="1" applyBorder="1">
      <alignment/>
      <protection/>
    </xf>
    <xf numFmtId="0" fontId="22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4" fontId="14" fillId="0" borderId="36" xfId="0" applyNumberFormat="1" applyFont="1" applyBorder="1" applyAlignment="1">
      <alignment horizontal="right"/>
    </xf>
    <xf numFmtId="49" fontId="32" fillId="0" borderId="37" xfId="0" applyNumberFormat="1" applyFont="1" applyBorder="1" applyAlignment="1">
      <alignment horizontal="center"/>
    </xf>
    <xf numFmtId="0" fontId="32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14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2" fillId="0" borderId="39" xfId="0" applyNumberFormat="1" applyFont="1" applyBorder="1" applyAlignment="1">
      <alignment wrapText="1"/>
    </xf>
    <xf numFmtId="0" fontId="32" fillId="0" borderId="13" xfId="0" applyNumberFormat="1" applyFont="1" applyBorder="1" applyAlignment="1">
      <alignment wrapText="1"/>
    </xf>
    <xf numFmtId="49" fontId="33" fillId="25" borderId="13" xfId="0" applyNumberFormat="1" applyFont="1" applyFill="1" applyBorder="1" applyAlignment="1">
      <alignment vertical="top" wrapText="1"/>
    </xf>
    <xf numFmtId="2" fontId="32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/>
    </xf>
    <xf numFmtId="1" fontId="32" fillId="0" borderId="13" xfId="0" applyNumberFormat="1" applyFont="1" applyFill="1" applyBorder="1" applyAlignment="1">
      <alignment horizontal="center"/>
    </xf>
    <xf numFmtId="4" fontId="32" fillId="0" borderId="13" xfId="0" applyNumberFormat="1" applyFont="1" applyFill="1" applyBorder="1" applyAlignment="1">
      <alignment/>
    </xf>
    <xf numFmtId="0" fontId="32" fillId="0" borderId="13" xfId="0" applyFont="1" applyBorder="1" applyAlignment="1">
      <alignment wrapText="1"/>
    </xf>
    <xf numFmtId="0" fontId="14" fillId="0" borderId="13" xfId="0" applyFont="1" applyFill="1" applyBorder="1" applyAlignment="1">
      <alignment/>
    </xf>
    <xf numFmtId="0" fontId="32" fillId="0" borderId="13" xfId="0" applyNumberFormat="1" applyFont="1" applyFill="1" applyBorder="1" applyAlignment="1">
      <alignment wrapText="1"/>
    </xf>
    <xf numFmtId="49" fontId="32" fillId="0" borderId="13" xfId="0" applyNumberFormat="1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left"/>
    </xf>
    <xf numFmtId="4" fontId="32" fillId="0" borderId="13" xfId="0" applyNumberFormat="1" applyFont="1" applyBorder="1" applyAlignment="1">
      <alignment horizontal="right"/>
    </xf>
    <xf numFmtId="1" fontId="32" fillId="0" borderId="13" xfId="52" applyNumberFormat="1" applyFont="1" applyBorder="1" applyAlignment="1">
      <alignment horizontal="center"/>
      <protection/>
    </xf>
    <xf numFmtId="0" fontId="32" fillId="0" borderId="13" xfId="52" applyNumberFormat="1" applyFont="1" applyBorder="1" applyAlignment="1">
      <alignment wrapText="1"/>
      <protection/>
    </xf>
    <xf numFmtId="49" fontId="32" fillId="0" borderId="13" xfId="0" applyNumberFormat="1" applyFont="1" applyBorder="1" applyAlignment="1">
      <alignment wrapText="1"/>
    </xf>
    <xf numFmtId="0" fontId="33" fillId="0" borderId="13" xfId="0" applyFont="1" applyFill="1" applyBorder="1" applyAlignment="1">
      <alignment horizontal="left" wrapText="1"/>
    </xf>
    <xf numFmtId="1" fontId="32" fillId="0" borderId="13" xfId="0" applyNumberFormat="1" applyFont="1" applyFill="1" applyBorder="1" applyAlignment="1" applyProtection="1">
      <alignment horizontal="center"/>
      <protection locked="0"/>
    </xf>
    <xf numFmtId="0" fontId="32" fillId="0" borderId="13" xfId="0" applyFont="1" applyBorder="1" applyAlignment="1">
      <alignment vertical="top" wrapText="1"/>
    </xf>
    <xf numFmtId="49" fontId="32" fillId="0" borderId="13" xfId="52" applyNumberFormat="1" applyFont="1" applyBorder="1">
      <alignment/>
      <protection/>
    </xf>
    <xf numFmtId="0" fontId="34" fillId="0" borderId="13" xfId="0" applyFont="1" applyFill="1" applyBorder="1" applyAlignment="1">
      <alignment/>
    </xf>
    <xf numFmtId="4" fontId="32" fillId="0" borderId="13" xfId="0" applyNumberFormat="1" applyFont="1" applyFill="1" applyBorder="1" applyAlignment="1" applyProtection="1">
      <alignment horizontal="right"/>
      <protection/>
    </xf>
    <xf numFmtId="0" fontId="32" fillId="0" borderId="13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wrapText="1"/>
    </xf>
    <xf numFmtId="4" fontId="32" fillId="0" borderId="13" xfId="0" applyNumberFormat="1" applyFont="1" applyFill="1" applyBorder="1" applyAlignment="1">
      <alignment horizontal="center"/>
    </xf>
    <xf numFmtId="49" fontId="32" fillId="0" borderId="40" xfId="0" applyNumberFormat="1" applyFont="1" applyBorder="1" applyAlignment="1">
      <alignment horizontal="center"/>
    </xf>
    <xf numFmtId="49" fontId="32" fillId="0" borderId="41" xfId="0" applyNumberFormat="1" applyFont="1" applyBorder="1" applyAlignment="1">
      <alignment horizontal="center"/>
    </xf>
    <xf numFmtId="49" fontId="32" fillId="0" borderId="42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27" xfId="0" applyNumberFormat="1" applyFont="1" applyBorder="1" applyAlignment="1">
      <alignment horizontal="right"/>
    </xf>
    <xf numFmtId="4" fontId="32" fillId="0" borderId="43" xfId="0" applyNumberFormat="1" applyFont="1" applyBorder="1" applyAlignment="1">
      <alignment horizontal="right"/>
    </xf>
    <xf numFmtId="4" fontId="32" fillId="0" borderId="44" xfId="0" applyNumberFormat="1" applyFont="1" applyBorder="1" applyAlignment="1">
      <alignment horizontal="right"/>
    </xf>
    <xf numFmtId="0" fontId="28" fillId="0" borderId="0" xfId="54" applyFont="1" applyFill="1" applyBorder="1" applyAlignment="1">
      <alignment/>
      <protection/>
    </xf>
    <xf numFmtId="0" fontId="28" fillId="0" borderId="0" xfId="0" applyFont="1" applyAlignment="1">
      <alignment/>
    </xf>
    <xf numFmtId="49" fontId="28" fillId="0" borderId="0" xfId="54" applyNumberFormat="1" applyFont="1" applyFill="1" applyBorder="1">
      <alignment/>
      <protection/>
    </xf>
    <xf numFmtId="49" fontId="32" fillId="0" borderId="45" xfId="0" applyNumberFormat="1" applyFont="1" applyBorder="1" applyAlignment="1">
      <alignment/>
    </xf>
    <xf numFmtId="4" fontId="32" fillId="0" borderId="43" xfId="0" applyNumberFormat="1" applyFont="1" applyFill="1" applyBorder="1" applyAlignment="1">
      <alignment horizontal="right"/>
    </xf>
    <xf numFmtId="49" fontId="32" fillId="0" borderId="13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/>
    </xf>
    <xf numFmtId="0" fontId="27" fillId="0" borderId="13" xfId="52" applyNumberFormat="1" applyFont="1" applyBorder="1" applyAlignment="1">
      <alignment wrapText="1"/>
      <protection/>
    </xf>
    <xf numFmtId="1" fontId="27" fillId="0" borderId="13" xfId="52" applyNumberFormat="1" applyFont="1" applyBorder="1" applyAlignment="1">
      <alignment horizontal="center"/>
      <protection/>
    </xf>
    <xf numFmtId="49" fontId="27" fillId="0" borderId="13" xfId="52" applyNumberFormat="1" applyFont="1" applyBorder="1">
      <alignment/>
      <protection/>
    </xf>
    <xf numFmtId="4" fontId="27" fillId="0" borderId="13" xfId="0" applyNumberFormat="1" applyFont="1" applyFill="1" applyBorder="1" applyAlignment="1">
      <alignment/>
    </xf>
    <xf numFmtId="4" fontId="27" fillId="0" borderId="13" xfId="0" applyNumberFormat="1" applyFont="1" applyFill="1" applyBorder="1" applyAlignment="1">
      <alignment horizontal="right"/>
    </xf>
    <xf numFmtId="0" fontId="27" fillId="0" borderId="13" xfId="0" applyFont="1" applyBorder="1" applyAlignment="1">
      <alignment wrapText="1"/>
    </xf>
    <xf numFmtId="1" fontId="27" fillId="0" borderId="13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/>
    </xf>
    <xf numFmtId="0" fontId="27" fillId="0" borderId="13" xfId="0" applyNumberFormat="1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32" fillId="0" borderId="29" xfId="0" applyFont="1" applyFill="1" applyBorder="1" applyAlignment="1">
      <alignment horizontal="left" wrapText="1" indent="2"/>
    </xf>
    <xf numFmtId="4" fontId="27" fillId="0" borderId="0" xfId="0" applyNumberFormat="1" applyFont="1" applyFill="1" applyBorder="1" applyAlignment="1">
      <alignment horizontal="right" shrinkToFit="1"/>
    </xf>
    <xf numFmtId="0" fontId="27" fillId="0" borderId="0" xfId="0" applyFont="1" applyFill="1" applyBorder="1" applyAlignment="1">
      <alignment/>
    </xf>
    <xf numFmtId="4" fontId="32" fillId="0" borderId="0" xfId="0" applyNumberFormat="1" applyFont="1" applyFill="1" applyBorder="1" applyAlignment="1">
      <alignment horizontal="right" shrinkToFit="1"/>
    </xf>
    <xf numFmtId="0" fontId="32" fillId="0" borderId="0" xfId="0" applyFont="1" applyFill="1" applyBorder="1" applyAlignment="1">
      <alignment/>
    </xf>
    <xf numFmtId="4" fontId="32" fillId="0" borderId="46" xfId="0" applyNumberFormat="1" applyFont="1" applyBorder="1" applyAlignment="1">
      <alignment horizontal="right"/>
    </xf>
    <xf numFmtId="0" fontId="37" fillId="0" borderId="13" xfId="0" applyFont="1" applyFill="1" applyBorder="1" applyAlignment="1">
      <alignment horizontal="left" wrapText="1"/>
    </xf>
    <xf numFmtId="0" fontId="27" fillId="0" borderId="13" xfId="0" applyNumberFormat="1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32" fillId="0" borderId="13" xfId="54" applyNumberFormat="1" applyFont="1" applyBorder="1" applyAlignment="1">
      <alignment wrapText="1"/>
      <protection/>
    </xf>
    <xf numFmtId="1" fontId="32" fillId="0" borderId="13" xfId="54" applyNumberFormat="1" applyFont="1" applyBorder="1" applyAlignment="1">
      <alignment horizontal="center"/>
      <protection/>
    </xf>
    <xf numFmtId="4" fontId="32" fillId="0" borderId="13" xfId="54" applyNumberFormat="1" applyFont="1" applyFill="1" applyBorder="1" applyAlignment="1">
      <alignment horizontal="right"/>
      <protection/>
    </xf>
    <xf numFmtId="49" fontId="27" fillId="0" borderId="13" xfId="0" applyNumberFormat="1" applyFont="1" applyFill="1" applyBorder="1" applyAlignment="1">
      <alignment horizontal="left"/>
    </xf>
    <xf numFmtId="0" fontId="14" fillId="0" borderId="39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/>
    </xf>
    <xf numFmtId="4" fontId="14" fillId="0" borderId="31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0" fontId="32" fillId="0" borderId="13" xfId="0" applyFont="1" applyFill="1" applyBorder="1" applyAlignment="1">
      <alignment horizontal="left" wrapText="1" indent="2"/>
    </xf>
    <xf numFmtId="49" fontId="0" fillId="0" borderId="13" xfId="0" applyNumberFormat="1" applyBorder="1" applyAlignment="1">
      <alignment/>
    </xf>
    <xf numFmtId="2" fontId="32" fillId="0" borderId="13" xfId="0" applyNumberFormat="1" applyFont="1" applyBorder="1" applyAlignment="1">
      <alignment horizontal="right"/>
    </xf>
    <xf numFmtId="0" fontId="38" fillId="0" borderId="13" xfId="0" applyNumberFormat="1" applyFont="1" applyFill="1" applyBorder="1" applyAlignment="1">
      <alignment wrapText="1"/>
    </xf>
    <xf numFmtId="4" fontId="32" fillId="0" borderId="0" xfId="0" applyNumberFormat="1" applyFont="1" applyAlignment="1">
      <alignment/>
    </xf>
    <xf numFmtId="0" fontId="32" fillId="0" borderId="12" xfId="0" applyNumberFormat="1" applyFont="1" applyFill="1" applyBorder="1" applyAlignment="1">
      <alignment wrapText="1"/>
    </xf>
    <xf numFmtId="1" fontId="32" fillId="0" borderId="11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/>
    </xf>
    <xf numFmtId="49" fontId="32" fillId="26" borderId="10" xfId="0" applyNumberFormat="1" applyFont="1" applyFill="1" applyBorder="1" applyAlignment="1">
      <alignment/>
    </xf>
    <xf numFmtId="4" fontId="32" fillId="26" borderId="10" xfId="0" applyNumberFormat="1" applyFont="1" applyFill="1" applyBorder="1" applyAlignment="1">
      <alignment/>
    </xf>
    <xf numFmtId="4" fontId="32" fillId="26" borderId="10" xfId="0" applyNumberFormat="1" applyFont="1" applyFill="1" applyBorder="1" applyAlignment="1">
      <alignment horizontal="right"/>
    </xf>
    <xf numFmtId="4" fontId="32" fillId="0" borderId="49" xfId="0" applyNumberFormat="1" applyFont="1" applyFill="1" applyBorder="1" applyAlignment="1">
      <alignment horizontal="right"/>
    </xf>
    <xf numFmtId="4" fontId="27" fillId="24" borderId="13" xfId="0" applyNumberFormat="1" applyFont="1" applyFill="1" applyBorder="1" applyAlignment="1">
      <alignment/>
    </xf>
    <xf numFmtId="49" fontId="27" fillId="0" borderId="13" xfId="0" applyNumberFormat="1" applyFont="1" applyFill="1" applyBorder="1" applyAlignment="1">
      <alignment horizontal="center"/>
    </xf>
    <xf numFmtId="4" fontId="27" fillId="24" borderId="13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/>
    </xf>
    <xf numFmtId="49" fontId="32" fillId="0" borderId="0" xfId="0" applyNumberFormat="1" applyFont="1" applyBorder="1" applyAlignment="1">
      <alignment horizontal="center"/>
    </xf>
    <xf numFmtId="4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Border="1" applyAlignment="1">
      <alignment horizontal="right"/>
    </xf>
    <xf numFmtId="1" fontId="27" fillId="0" borderId="13" xfId="0" applyNumberFormat="1" applyFont="1" applyFill="1" applyBorder="1" applyAlignment="1" applyProtection="1">
      <alignment horizontal="center"/>
      <protection locked="0"/>
    </xf>
    <xf numFmtId="1" fontId="27" fillId="0" borderId="13" xfId="0" applyNumberFormat="1" applyFont="1" applyBorder="1" applyAlignment="1">
      <alignment horizontal="center"/>
    </xf>
    <xf numFmtId="49" fontId="27" fillId="0" borderId="13" xfId="0" applyNumberFormat="1" applyFont="1" applyBorder="1" applyAlignment="1">
      <alignment horizontal="left"/>
    </xf>
    <xf numFmtId="4" fontId="27" fillId="0" borderId="13" xfId="0" applyNumberFormat="1" applyFont="1" applyBorder="1" applyAlignment="1">
      <alignment/>
    </xf>
    <xf numFmtId="4" fontId="27" fillId="0" borderId="13" xfId="0" applyNumberFormat="1" applyFont="1" applyBorder="1" applyAlignment="1">
      <alignment horizontal="right"/>
    </xf>
    <xf numFmtId="4" fontId="14" fillId="0" borderId="0" xfId="0" applyNumberFormat="1" applyFont="1" applyAlignment="1">
      <alignment/>
    </xf>
    <xf numFmtId="1" fontId="32" fillId="0" borderId="13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left"/>
    </xf>
    <xf numFmtId="4" fontId="32" fillId="0" borderId="13" xfId="0" applyNumberFormat="1" applyFont="1" applyBorder="1" applyAlignment="1">
      <alignment/>
    </xf>
    <xf numFmtId="0" fontId="27" fillId="0" borderId="13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2" fillId="0" borderId="0" xfId="0" applyFont="1" applyAlignment="1">
      <alignment horizontal="right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left" wrapText="1"/>
    </xf>
    <xf numFmtId="0" fontId="32" fillId="0" borderId="0" xfId="0" applyFont="1" applyBorder="1" applyAlignment="1">
      <alignment/>
    </xf>
    <xf numFmtId="0" fontId="36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52" xfId="0" applyFont="1" applyBorder="1" applyAlignment="1">
      <alignment/>
    </xf>
    <xf numFmtId="0" fontId="36" fillId="0" borderId="0" xfId="0" applyFont="1" applyAlignment="1">
      <alignment wrapText="1"/>
    </xf>
    <xf numFmtId="0" fontId="32" fillId="0" borderId="53" xfId="0" applyFont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49" fontId="32" fillId="0" borderId="10" xfId="54" applyNumberFormat="1" applyFont="1" applyBorder="1" applyAlignment="1">
      <alignment horizontal="center" vertical="center" wrapText="1"/>
      <protection/>
    </xf>
    <xf numFmtId="49" fontId="32" fillId="0" borderId="10" xfId="54" applyNumberFormat="1" applyFont="1" applyBorder="1" applyAlignment="1">
      <alignment horizontal="center" vertical="top" wrapText="1"/>
      <protection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justify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justify"/>
    </xf>
    <xf numFmtId="0" fontId="29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7_2" xfId="52"/>
    <cellStyle name="Обычный_124_1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112</xdr:row>
      <xdr:rowOff>28575</xdr:rowOff>
    </xdr:from>
    <xdr:to>
      <xdr:col>0</xdr:col>
      <xdr:colOff>1628775</xdr:colOff>
      <xdr:row>129</xdr:row>
      <xdr:rowOff>0</xdr:rowOff>
    </xdr:to>
    <xdr:pic>
      <xdr:nvPicPr>
        <xdr:cNvPr id="1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2480250"/>
          <a:ext cx="1143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113</xdr:row>
      <xdr:rowOff>219075</xdr:rowOff>
    </xdr:from>
    <xdr:to>
      <xdr:col>0</xdr:col>
      <xdr:colOff>1666875</xdr:colOff>
      <xdr:row>115</xdr:row>
      <xdr:rowOff>104775</xdr:rowOff>
    </xdr:to>
    <xdr:pic>
      <xdr:nvPicPr>
        <xdr:cNvPr id="2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32966025"/>
          <a:ext cx="104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144</xdr:row>
      <xdr:rowOff>219075</xdr:rowOff>
    </xdr:from>
    <xdr:to>
      <xdr:col>0</xdr:col>
      <xdr:colOff>1666875</xdr:colOff>
      <xdr:row>146</xdr:row>
      <xdr:rowOff>104775</xdr:rowOff>
    </xdr:to>
    <xdr:pic>
      <xdr:nvPicPr>
        <xdr:cNvPr id="3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6424850"/>
          <a:ext cx="104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130</xdr:row>
      <xdr:rowOff>219075</xdr:rowOff>
    </xdr:from>
    <xdr:to>
      <xdr:col>0</xdr:col>
      <xdr:colOff>1666875</xdr:colOff>
      <xdr:row>134</xdr:row>
      <xdr:rowOff>104775</xdr:rowOff>
    </xdr:to>
    <xdr:pic>
      <xdr:nvPicPr>
        <xdr:cNvPr id="4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1500425"/>
          <a:ext cx="1047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zoomScaleSheetLayoutView="140" zoomScalePageLayoutView="0" workbookViewId="0" topLeftCell="A41">
      <selection activeCell="E32" sqref="E32"/>
    </sheetView>
  </sheetViews>
  <sheetFormatPr defaultColWidth="8.875" defaultRowHeight="12.75"/>
  <cols>
    <col min="1" max="1" width="65.125" style="1" customWidth="1"/>
    <col min="2" max="2" width="9.625" style="0" customWidth="1"/>
    <col min="3" max="3" width="32.25390625" style="0" customWidth="1"/>
    <col min="4" max="4" width="18.00390625" style="2" customWidth="1"/>
    <col min="5" max="5" width="14.00390625" style="2" customWidth="1"/>
    <col min="6" max="6" width="16.375" style="0" customWidth="1"/>
  </cols>
  <sheetData>
    <row r="1" spans="1:6" ht="15.75">
      <c r="A1" s="46"/>
      <c r="B1" s="45"/>
      <c r="C1" s="209" t="s">
        <v>124</v>
      </c>
      <c r="D1" s="209"/>
      <c r="E1" s="209"/>
      <c r="F1" s="209"/>
    </row>
    <row r="2" spans="1:6" ht="7.5" customHeight="1">
      <c r="A2" s="46"/>
      <c r="B2" s="45"/>
      <c r="C2" s="49"/>
      <c r="D2" s="49"/>
      <c r="E2" s="49"/>
      <c r="F2" s="49"/>
    </row>
    <row r="3" spans="1:6" ht="15.75" customHeight="1" thickBot="1">
      <c r="A3" s="211" t="s">
        <v>36</v>
      </c>
      <c r="B3" s="211"/>
      <c r="C3" s="211"/>
      <c r="D3" s="211"/>
      <c r="E3" s="211"/>
      <c r="F3" s="50" t="s">
        <v>2</v>
      </c>
    </row>
    <row r="4" spans="1:6" ht="15.75">
      <c r="A4" s="46"/>
      <c r="B4" s="212" t="s">
        <v>406</v>
      </c>
      <c r="C4" s="212"/>
      <c r="D4" s="215" t="s">
        <v>105</v>
      </c>
      <c r="E4" s="216"/>
      <c r="F4" s="51" t="s">
        <v>37</v>
      </c>
    </row>
    <row r="5" spans="1:6" ht="15.75">
      <c r="A5" s="46"/>
      <c r="B5" s="52"/>
      <c r="C5" s="52"/>
      <c r="D5" s="45"/>
      <c r="E5" s="45" t="s">
        <v>38</v>
      </c>
      <c r="F5" s="53" t="s">
        <v>407</v>
      </c>
    </row>
    <row r="6" spans="1:6" ht="15.75">
      <c r="A6" s="46" t="s">
        <v>3</v>
      </c>
      <c r="B6" s="45"/>
      <c r="C6" s="45"/>
      <c r="D6" s="45"/>
      <c r="E6" s="45" t="s">
        <v>39</v>
      </c>
      <c r="F6" s="53" t="s">
        <v>243</v>
      </c>
    </row>
    <row r="7" spans="1:6" ht="19.5" customHeight="1">
      <c r="A7" s="220" t="s">
        <v>290</v>
      </c>
      <c r="B7" s="220"/>
      <c r="C7" s="220"/>
      <c r="D7" s="220"/>
      <c r="E7" s="45" t="s">
        <v>121</v>
      </c>
      <c r="F7" s="54">
        <v>343</v>
      </c>
    </row>
    <row r="8" spans="1:6" ht="1.5" customHeight="1" hidden="1">
      <c r="A8" s="213" t="s">
        <v>158</v>
      </c>
      <c r="B8" s="214"/>
      <c r="C8" s="214"/>
      <c r="D8" s="214"/>
      <c r="E8" s="45"/>
      <c r="F8" s="218">
        <v>90635445101</v>
      </c>
    </row>
    <row r="9" spans="1:6" ht="18" customHeight="1">
      <c r="A9" s="46"/>
      <c r="B9" s="217"/>
      <c r="C9" s="217"/>
      <c r="D9" s="46"/>
      <c r="E9" s="45" t="s">
        <v>106</v>
      </c>
      <c r="F9" s="219"/>
    </row>
    <row r="10" spans="1:6" ht="18.75" customHeight="1">
      <c r="A10" s="46" t="s">
        <v>157</v>
      </c>
      <c r="B10" s="45"/>
      <c r="C10" s="45" t="s">
        <v>369</v>
      </c>
      <c r="D10" s="45">
        <v>445892.09</v>
      </c>
      <c r="E10" s="45"/>
      <c r="F10" s="54"/>
    </row>
    <row r="11" spans="1:6" ht="16.5" thickBot="1">
      <c r="A11" s="46" t="s">
        <v>4</v>
      </c>
      <c r="B11" s="45"/>
      <c r="C11" s="45"/>
      <c r="D11" s="45"/>
      <c r="E11" s="45"/>
      <c r="F11" s="55">
        <v>383</v>
      </c>
    </row>
    <row r="12" spans="1:6" ht="18.75" customHeight="1">
      <c r="A12" s="210" t="s">
        <v>344</v>
      </c>
      <c r="B12" s="210"/>
      <c r="C12" s="210"/>
      <c r="D12" s="210"/>
      <c r="E12" s="210"/>
      <c r="F12" s="210"/>
    </row>
    <row r="13" spans="1:6" ht="51" customHeight="1">
      <c r="A13" s="47" t="s">
        <v>5</v>
      </c>
      <c r="B13" s="48" t="s">
        <v>6</v>
      </c>
      <c r="C13" s="48" t="s">
        <v>7</v>
      </c>
      <c r="D13" s="48" t="s">
        <v>8</v>
      </c>
      <c r="E13" s="48" t="s">
        <v>9</v>
      </c>
      <c r="F13" s="48" t="s">
        <v>40</v>
      </c>
    </row>
    <row r="14" spans="1:6" s="7" customFormat="1" ht="16.5" thickBot="1">
      <c r="A14" s="47">
        <v>1</v>
      </c>
      <c r="B14" s="56">
        <v>2</v>
      </c>
      <c r="C14" s="56">
        <v>3</v>
      </c>
      <c r="D14" s="56" t="s">
        <v>10</v>
      </c>
      <c r="E14" s="56" t="s">
        <v>11</v>
      </c>
      <c r="F14" s="56" t="s">
        <v>32</v>
      </c>
    </row>
    <row r="15" spans="1:6" s="2" customFormat="1" ht="15.75">
      <c r="A15" s="57" t="s">
        <v>51</v>
      </c>
      <c r="B15" s="133" t="s">
        <v>1</v>
      </c>
      <c r="C15" s="134" t="s">
        <v>12</v>
      </c>
      <c r="D15" s="64">
        <f>D16+D57</f>
        <v>4940000</v>
      </c>
      <c r="E15" s="64">
        <f>E16+E57</f>
        <v>2983637.75</v>
      </c>
      <c r="F15" s="64">
        <f aca="true" t="shared" si="0" ref="F15:F21">D15-E15</f>
        <v>1956362.25</v>
      </c>
    </row>
    <row r="16" spans="1:6" s="2" customFormat="1" ht="15.75">
      <c r="A16" s="57" t="s">
        <v>225</v>
      </c>
      <c r="B16" s="135" t="s">
        <v>1</v>
      </c>
      <c r="C16" s="136" t="s">
        <v>57</v>
      </c>
      <c r="D16" s="64">
        <f>D17+D22+D30</f>
        <v>2317600</v>
      </c>
      <c r="E16" s="64">
        <f>E17+E22+E30+E41+E52</f>
        <v>1009537.7500000001</v>
      </c>
      <c r="F16" s="64">
        <f t="shared" si="0"/>
        <v>1308062.25</v>
      </c>
    </row>
    <row r="17" spans="1:6" s="2" customFormat="1" ht="15.75">
      <c r="A17" s="57" t="s">
        <v>13</v>
      </c>
      <c r="B17" s="58" t="s">
        <v>1</v>
      </c>
      <c r="C17" s="59" t="s">
        <v>58</v>
      </c>
      <c r="D17" s="137">
        <f>D18</f>
        <v>100000</v>
      </c>
      <c r="E17" s="138">
        <f>E18</f>
        <v>44266.88</v>
      </c>
      <c r="F17" s="139">
        <f t="shared" si="0"/>
        <v>55733.12</v>
      </c>
    </row>
    <row r="18" spans="1:6" s="2" customFormat="1" ht="15.75" customHeight="1">
      <c r="A18" s="57" t="s">
        <v>14</v>
      </c>
      <c r="B18" s="58" t="s">
        <v>1</v>
      </c>
      <c r="C18" s="59" t="s">
        <v>59</v>
      </c>
      <c r="D18" s="60">
        <f>D19+D21</f>
        <v>100000</v>
      </c>
      <c r="E18" s="61">
        <f>E19+E20+E21</f>
        <v>44266.88</v>
      </c>
      <c r="F18" s="62">
        <f t="shared" si="0"/>
        <v>55733.12</v>
      </c>
    </row>
    <row r="19" spans="1:6" s="2" customFormat="1" ht="79.5" customHeight="1">
      <c r="A19" s="57" t="s">
        <v>84</v>
      </c>
      <c r="B19" s="58" t="s">
        <v>1</v>
      </c>
      <c r="C19" s="59" t="s">
        <v>78</v>
      </c>
      <c r="D19" s="63">
        <v>100000</v>
      </c>
      <c r="E19" s="64">
        <v>29596.67</v>
      </c>
      <c r="F19" s="62">
        <f t="shared" si="0"/>
        <v>70403.33</v>
      </c>
    </row>
    <row r="20" spans="1:6" s="2" customFormat="1" ht="52.5" customHeight="1">
      <c r="A20" s="57" t="s">
        <v>118</v>
      </c>
      <c r="B20" s="58" t="s">
        <v>1</v>
      </c>
      <c r="C20" s="59" t="s">
        <v>345</v>
      </c>
      <c r="D20" s="63"/>
      <c r="E20" s="64">
        <v>7957.56</v>
      </c>
      <c r="F20" s="62">
        <f t="shared" si="0"/>
        <v>-7957.56</v>
      </c>
    </row>
    <row r="21" spans="1:6" s="2" customFormat="1" ht="45.75" customHeight="1">
      <c r="A21" s="57" t="s">
        <v>118</v>
      </c>
      <c r="B21" s="58" t="s">
        <v>1</v>
      </c>
      <c r="C21" s="59" t="s">
        <v>117</v>
      </c>
      <c r="D21" s="63"/>
      <c r="E21" s="64">
        <v>6712.65</v>
      </c>
      <c r="F21" s="62">
        <f t="shared" si="0"/>
        <v>-6712.65</v>
      </c>
    </row>
    <row r="22" spans="1:6" s="2" customFormat="1" ht="14.25" customHeight="1">
      <c r="A22" s="57" t="s">
        <v>15</v>
      </c>
      <c r="B22" s="58" t="s">
        <v>1</v>
      </c>
      <c r="C22" s="59" t="s">
        <v>60</v>
      </c>
      <c r="D22" s="63">
        <f>D23+D27</f>
        <v>1300000</v>
      </c>
      <c r="E22" s="64">
        <f>E23+E27</f>
        <v>668821.9500000001</v>
      </c>
      <c r="F22" s="62">
        <f aca="true" t="shared" si="1" ref="F22:F28">D22-E22</f>
        <v>631178.0499999999</v>
      </c>
    </row>
    <row r="23" spans="1:6" s="2" customFormat="1" ht="30" customHeight="1">
      <c r="A23" s="57" t="s">
        <v>161</v>
      </c>
      <c r="B23" s="67" t="s">
        <v>1</v>
      </c>
      <c r="C23" s="65" t="s">
        <v>162</v>
      </c>
      <c r="D23" s="66">
        <f>D24</f>
        <v>500000</v>
      </c>
      <c r="E23" s="64">
        <f>E24</f>
        <v>283756.30000000005</v>
      </c>
      <c r="F23" s="62">
        <f t="shared" si="1"/>
        <v>216243.69999999995</v>
      </c>
    </row>
    <row r="24" spans="1:6" s="2" customFormat="1" ht="29.25" customHeight="1">
      <c r="A24" s="57" t="s">
        <v>159</v>
      </c>
      <c r="B24" s="67" t="s">
        <v>1</v>
      </c>
      <c r="C24" s="65" t="s">
        <v>160</v>
      </c>
      <c r="D24" s="66">
        <v>500000</v>
      </c>
      <c r="E24" s="64">
        <f>E25+E26</f>
        <v>283756.30000000005</v>
      </c>
      <c r="F24" s="62">
        <f t="shared" si="1"/>
        <v>216243.69999999995</v>
      </c>
    </row>
    <row r="25" spans="1:6" s="2" customFormat="1" ht="27" customHeight="1">
      <c r="A25" s="57" t="s">
        <v>159</v>
      </c>
      <c r="B25" s="67" t="s">
        <v>1</v>
      </c>
      <c r="C25" s="65" t="s">
        <v>163</v>
      </c>
      <c r="D25" s="66">
        <v>500000</v>
      </c>
      <c r="E25" s="64">
        <v>280253.46</v>
      </c>
      <c r="F25" s="62">
        <f>D25-E25</f>
        <v>219746.53999999998</v>
      </c>
    </row>
    <row r="26" spans="1:6" s="2" customFormat="1" ht="27" customHeight="1">
      <c r="A26" s="57" t="s">
        <v>159</v>
      </c>
      <c r="B26" s="193" t="s">
        <v>1</v>
      </c>
      <c r="C26" s="65" t="s">
        <v>380</v>
      </c>
      <c r="D26" s="194"/>
      <c r="E26" s="64">
        <v>3502.84</v>
      </c>
      <c r="F26" s="195"/>
    </row>
    <row r="27" spans="1:6" s="2" customFormat="1" ht="15" customHeight="1">
      <c r="A27" s="109" t="s">
        <v>86</v>
      </c>
      <c r="B27" s="145" t="s">
        <v>1</v>
      </c>
      <c r="C27" s="146" t="s">
        <v>85</v>
      </c>
      <c r="D27" s="64">
        <f>D28</f>
        <v>800000</v>
      </c>
      <c r="E27" s="64">
        <f>E28+E29</f>
        <v>385065.65</v>
      </c>
      <c r="F27" s="120">
        <f t="shared" si="1"/>
        <v>414934.35</v>
      </c>
    </row>
    <row r="28" spans="1:6" s="2" customFormat="1" ht="15.75" customHeight="1">
      <c r="A28" s="109" t="s">
        <v>86</v>
      </c>
      <c r="B28" s="145" t="s">
        <v>1</v>
      </c>
      <c r="C28" s="146" t="s">
        <v>87</v>
      </c>
      <c r="D28" s="64">
        <v>800000</v>
      </c>
      <c r="E28" s="64">
        <v>385065.65</v>
      </c>
      <c r="F28" s="120">
        <f t="shared" si="1"/>
        <v>414934.35</v>
      </c>
    </row>
    <row r="29" spans="1:6" s="2" customFormat="1" ht="39" customHeight="1">
      <c r="A29" s="109" t="s">
        <v>164</v>
      </c>
      <c r="B29" s="145" t="s">
        <v>1</v>
      </c>
      <c r="C29" s="146" t="s">
        <v>379</v>
      </c>
      <c r="D29" s="64"/>
      <c r="E29" s="64"/>
      <c r="F29" s="120"/>
    </row>
    <row r="30" spans="1:6" s="2" customFormat="1" ht="15.75">
      <c r="A30" s="104" t="s">
        <v>16</v>
      </c>
      <c r="B30" s="135" t="s">
        <v>1</v>
      </c>
      <c r="C30" s="143" t="s">
        <v>61</v>
      </c>
      <c r="D30" s="66">
        <f>D31+D33</f>
        <v>917600</v>
      </c>
      <c r="E30" s="144">
        <f>E31+E33</f>
        <v>296448.92000000004</v>
      </c>
      <c r="F30" s="139">
        <f aca="true" t="shared" si="2" ref="F30:F37">D30-E30</f>
        <v>621151.08</v>
      </c>
    </row>
    <row r="31" spans="1:6" s="2" customFormat="1" ht="15.75">
      <c r="A31" s="57" t="s">
        <v>17</v>
      </c>
      <c r="B31" s="58" t="s">
        <v>1</v>
      </c>
      <c r="C31" s="59" t="s">
        <v>62</v>
      </c>
      <c r="D31" s="63">
        <v>200000</v>
      </c>
      <c r="E31" s="64">
        <f>E32</f>
        <v>313035.37</v>
      </c>
      <c r="F31" s="62">
        <f t="shared" si="2"/>
        <v>-113035.37</v>
      </c>
    </row>
    <row r="32" spans="1:6" s="2" customFormat="1" ht="47.25">
      <c r="A32" s="108" t="s">
        <v>107</v>
      </c>
      <c r="B32" s="58" t="s">
        <v>1</v>
      </c>
      <c r="C32" s="59" t="s">
        <v>63</v>
      </c>
      <c r="D32" s="63">
        <v>200000</v>
      </c>
      <c r="E32" s="64">
        <v>313035.37</v>
      </c>
      <c r="F32" s="62">
        <f t="shared" si="2"/>
        <v>-113035.37</v>
      </c>
    </row>
    <row r="33" spans="1:6" s="2" customFormat="1" ht="15.75">
      <c r="A33" s="109" t="s">
        <v>18</v>
      </c>
      <c r="B33" s="103" t="s">
        <v>1</v>
      </c>
      <c r="C33" s="59" t="s">
        <v>64</v>
      </c>
      <c r="D33" s="63">
        <f>D34+D36</f>
        <v>717600</v>
      </c>
      <c r="E33" s="64">
        <f>E34+E36</f>
        <v>-16586.449999999983</v>
      </c>
      <c r="F33" s="62">
        <f t="shared" si="2"/>
        <v>734186.45</v>
      </c>
    </row>
    <row r="34" spans="1:6" s="2" customFormat="1" ht="34.5" customHeight="1">
      <c r="A34" s="109" t="s">
        <v>109</v>
      </c>
      <c r="B34" s="103" t="s">
        <v>1</v>
      </c>
      <c r="C34" s="59" t="s">
        <v>122</v>
      </c>
      <c r="D34" s="63">
        <f>D35</f>
        <v>400000</v>
      </c>
      <c r="E34" s="64">
        <f>E35</f>
        <v>-141192.55</v>
      </c>
      <c r="F34" s="62">
        <f t="shared" si="2"/>
        <v>541192.55</v>
      </c>
    </row>
    <row r="35" spans="1:6" s="2" customFormat="1" ht="37.5" customHeight="1">
      <c r="A35" s="109" t="s">
        <v>109</v>
      </c>
      <c r="B35" s="103" t="s">
        <v>1</v>
      </c>
      <c r="C35" s="59" t="s">
        <v>108</v>
      </c>
      <c r="D35" s="63">
        <v>400000</v>
      </c>
      <c r="E35" s="64">
        <v>-141192.55</v>
      </c>
      <c r="F35" s="62">
        <f t="shared" si="2"/>
        <v>541192.55</v>
      </c>
    </row>
    <row r="36" spans="1:6" s="2" customFormat="1" ht="15.75">
      <c r="A36" s="104" t="s">
        <v>111</v>
      </c>
      <c r="B36" s="58" t="s">
        <v>1</v>
      </c>
      <c r="C36" s="59" t="s">
        <v>110</v>
      </c>
      <c r="D36" s="63">
        <f>D37</f>
        <v>317600</v>
      </c>
      <c r="E36" s="64">
        <f>E37</f>
        <v>124606.1</v>
      </c>
      <c r="F36" s="62">
        <f t="shared" si="2"/>
        <v>192993.9</v>
      </c>
    </row>
    <row r="37" spans="1:6" s="2" customFormat="1" ht="36" customHeight="1">
      <c r="A37" s="57" t="s">
        <v>113</v>
      </c>
      <c r="B37" s="58" t="s">
        <v>1</v>
      </c>
      <c r="C37" s="59" t="s">
        <v>112</v>
      </c>
      <c r="D37" s="63">
        <v>317600</v>
      </c>
      <c r="E37" s="64">
        <v>124606.1</v>
      </c>
      <c r="F37" s="62">
        <f t="shared" si="2"/>
        <v>192993.9</v>
      </c>
    </row>
    <row r="38" spans="1:6" s="2" customFormat="1" ht="9.75" customHeight="1" hidden="1">
      <c r="A38" s="68" t="s">
        <v>54</v>
      </c>
      <c r="B38" s="58" t="s">
        <v>1</v>
      </c>
      <c r="C38" s="59" t="s">
        <v>67</v>
      </c>
      <c r="D38" s="63"/>
      <c r="E38" s="64" t="s">
        <v>50</v>
      </c>
      <c r="F38" s="62">
        <f>D38</f>
        <v>0</v>
      </c>
    </row>
    <row r="39" spans="1:6" s="2" customFormat="1" ht="0.75" customHeight="1" hidden="1">
      <c r="A39" s="68" t="s">
        <v>55</v>
      </c>
      <c r="B39" s="58" t="s">
        <v>1</v>
      </c>
      <c r="C39" s="59" t="s">
        <v>68</v>
      </c>
      <c r="D39" s="63"/>
      <c r="E39" s="64" t="s">
        <v>50</v>
      </c>
      <c r="F39" s="62">
        <f aca="true" t="shared" si="3" ref="F39:F69">D39</f>
        <v>0</v>
      </c>
    </row>
    <row r="40" spans="1:6" s="2" customFormat="1" ht="73.5" customHeight="1" hidden="1">
      <c r="A40" s="68" t="s">
        <v>56</v>
      </c>
      <c r="B40" s="58" t="s">
        <v>1</v>
      </c>
      <c r="C40" s="59" t="s">
        <v>69</v>
      </c>
      <c r="D40" s="63"/>
      <c r="E40" s="64" t="s">
        <v>50</v>
      </c>
      <c r="F40" s="62">
        <f t="shared" si="3"/>
        <v>0</v>
      </c>
    </row>
    <row r="41" spans="1:6" s="2" customFormat="1" ht="51.75" customHeight="1">
      <c r="A41" s="69" t="s">
        <v>168</v>
      </c>
      <c r="B41" s="70" t="s">
        <v>1</v>
      </c>
      <c r="C41" s="72" t="s">
        <v>169</v>
      </c>
      <c r="D41" s="71">
        <f>D42+D43</f>
        <v>0</v>
      </c>
      <c r="E41" s="71">
        <f>E42+E43</f>
        <v>0</v>
      </c>
      <c r="F41" s="71">
        <f>D41-E41</f>
        <v>0</v>
      </c>
    </row>
    <row r="42" spans="1:6" s="2" customFormat="1" ht="13.5" customHeight="1">
      <c r="A42" s="69" t="s">
        <v>165</v>
      </c>
      <c r="B42" s="70" t="s">
        <v>1</v>
      </c>
      <c r="C42" s="72" t="s">
        <v>170</v>
      </c>
      <c r="D42" s="71">
        <f>D43</f>
        <v>0</v>
      </c>
      <c r="E42" s="71"/>
      <c r="F42" s="71"/>
    </row>
    <row r="43" spans="1:6" s="2" customFormat="1" ht="36" customHeight="1">
      <c r="A43" s="69" t="s">
        <v>166</v>
      </c>
      <c r="B43" s="70" t="s">
        <v>1</v>
      </c>
      <c r="C43" s="72" t="s">
        <v>171</v>
      </c>
      <c r="D43" s="71">
        <v>0</v>
      </c>
      <c r="E43" s="71">
        <f>E44</f>
        <v>0</v>
      </c>
      <c r="F43" s="71">
        <f>D43-E43</f>
        <v>0</v>
      </c>
    </row>
    <row r="44" spans="1:27" s="2" customFormat="1" ht="35.25" customHeight="1">
      <c r="A44" s="69" t="s">
        <v>167</v>
      </c>
      <c r="B44" s="70" t="s">
        <v>1</v>
      </c>
      <c r="C44" s="72" t="s">
        <v>172</v>
      </c>
      <c r="D44" s="73">
        <f>D43</f>
        <v>0</v>
      </c>
      <c r="E44" s="71">
        <v>0</v>
      </c>
      <c r="F44" s="71">
        <f>D44-E44</f>
        <v>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1:27" s="2" customFormat="1" ht="54.75" customHeight="1" hidden="1">
      <c r="A45" s="57" t="s">
        <v>19</v>
      </c>
      <c r="B45" s="58" t="s">
        <v>1</v>
      </c>
      <c r="C45" s="59" t="s">
        <v>65</v>
      </c>
      <c r="D45" s="63"/>
      <c r="E45" s="64" t="s">
        <v>50</v>
      </c>
      <c r="F45" s="162">
        <f t="shared" si="3"/>
        <v>0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s="2" customFormat="1" ht="24" customHeight="1" hidden="1">
      <c r="A46" s="57" t="s">
        <v>83</v>
      </c>
      <c r="B46" s="58" t="s">
        <v>1</v>
      </c>
      <c r="C46" s="59" t="s">
        <v>66</v>
      </c>
      <c r="D46" s="63"/>
      <c r="E46" s="64" t="s">
        <v>50</v>
      </c>
      <c r="F46" s="162">
        <f t="shared" si="3"/>
        <v>0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 s="2" customFormat="1" ht="35.25" customHeight="1" hidden="1">
      <c r="A47" s="57" t="s">
        <v>102</v>
      </c>
      <c r="B47" s="58" t="s">
        <v>1</v>
      </c>
      <c r="C47" s="59" t="s">
        <v>103</v>
      </c>
      <c r="D47" s="63"/>
      <c r="E47" s="64" t="s">
        <v>50</v>
      </c>
      <c r="F47" s="162">
        <f t="shared" si="3"/>
        <v>0</v>
      </c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:27" s="2" customFormat="1" ht="31.5" hidden="1">
      <c r="A48" s="57" t="s">
        <v>120</v>
      </c>
      <c r="B48" s="58" t="s">
        <v>1</v>
      </c>
      <c r="C48" s="59" t="s">
        <v>104</v>
      </c>
      <c r="D48" s="63"/>
      <c r="E48" s="64" t="s">
        <v>50</v>
      </c>
      <c r="F48" s="162">
        <f t="shared" si="3"/>
        <v>0</v>
      </c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</row>
    <row r="49" spans="1:27" s="2" customFormat="1" ht="15.75" hidden="1">
      <c r="A49" s="74" t="s">
        <v>82</v>
      </c>
      <c r="B49" s="58" t="s">
        <v>1</v>
      </c>
      <c r="C49" s="59" t="s">
        <v>81</v>
      </c>
      <c r="D49" s="63"/>
      <c r="E49" s="64" t="s">
        <v>50</v>
      </c>
      <c r="F49" s="162">
        <f t="shared" si="3"/>
        <v>0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</row>
    <row r="50" spans="1:27" s="2" customFormat="1" ht="31.5" hidden="1">
      <c r="A50" s="74" t="s">
        <v>126</v>
      </c>
      <c r="B50" s="58" t="s">
        <v>1</v>
      </c>
      <c r="C50" s="59" t="s">
        <v>127</v>
      </c>
      <c r="D50" s="63"/>
      <c r="E50" s="64" t="s">
        <v>50</v>
      </c>
      <c r="F50" s="162">
        <f t="shared" si="3"/>
        <v>0</v>
      </c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</row>
    <row r="51" spans="1:27" s="2" customFormat="1" ht="47.25" hidden="1">
      <c r="A51" s="75" t="s">
        <v>128</v>
      </c>
      <c r="B51" s="58" t="s">
        <v>1</v>
      </c>
      <c r="C51" s="59" t="s">
        <v>129</v>
      </c>
      <c r="D51" s="63"/>
      <c r="E51" s="64" t="s">
        <v>50</v>
      </c>
      <c r="F51" s="162">
        <f t="shared" si="3"/>
        <v>0</v>
      </c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</row>
    <row r="52" spans="1:27" s="156" customFormat="1" ht="15.75">
      <c r="A52" s="157" t="s">
        <v>306</v>
      </c>
      <c r="B52" s="70" t="s">
        <v>1</v>
      </c>
      <c r="C52" s="70" t="s">
        <v>315</v>
      </c>
      <c r="D52" s="71">
        <v>0</v>
      </c>
      <c r="E52" s="71">
        <f>E53</f>
        <v>0</v>
      </c>
      <c r="F52" s="71">
        <f aca="true" t="shared" si="4" ref="F52:F57">D52-E52</f>
        <v>0</v>
      </c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9"/>
      <c r="W52" s="159"/>
      <c r="X52" s="159"/>
      <c r="Y52" s="159"/>
      <c r="Z52" s="159"/>
      <c r="AA52" s="159"/>
    </row>
    <row r="53" spans="1:27" s="77" customFormat="1" ht="15.75">
      <c r="A53" s="69" t="s">
        <v>318</v>
      </c>
      <c r="B53" s="70" t="s">
        <v>1</v>
      </c>
      <c r="C53" s="70" t="s">
        <v>314</v>
      </c>
      <c r="D53" s="71">
        <v>0</v>
      </c>
      <c r="E53" s="71">
        <f>E54</f>
        <v>0</v>
      </c>
      <c r="F53" s="71">
        <f t="shared" si="4"/>
        <v>0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1"/>
      <c r="W53" s="161"/>
      <c r="X53" s="161"/>
      <c r="Y53" s="161"/>
      <c r="Z53" s="161"/>
      <c r="AA53" s="161"/>
    </row>
    <row r="54" spans="1:27" s="77" customFormat="1" ht="31.5">
      <c r="A54" s="69" t="s">
        <v>307</v>
      </c>
      <c r="B54" s="70" t="s">
        <v>1</v>
      </c>
      <c r="C54" s="70" t="s">
        <v>314</v>
      </c>
      <c r="D54" s="71">
        <v>0</v>
      </c>
      <c r="E54" s="71">
        <f>E55</f>
        <v>0</v>
      </c>
      <c r="F54" s="71">
        <f t="shared" si="4"/>
        <v>0</v>
      </c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1"/>
      <c r="W54" s="161"/>
      <c r="X54" s="161"/>
      <c r="Y54" s="161"/>
      <c r="Z54" s="161"/>
      <c r="AA54" s="161"/>
    </row>
    <row r="55" spans="1:27" s="77" customFormat="1" ht="15.75">
      <c r="A55" s="69" t="s">
        <v>308</v>
      </c>
      <c r="B55" s="70" t="s">
        <v>1</v>
      </c>
      <c r="C55" s="70" t="s">
        <v>317</v>
      </c>
      <c r="D55" s="71">
        <v>0</v>
      </c>
      <c r="E55" s="71">
        <f>E56</f>
        <v>0</v>
      </c>
      <c r="F55" s="71">
        <f t="shared" si="4"/>
        <v>0</v>
      </c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1"/>
      <c r="W55" s="161"/>
      <c r="X55" s="161"/>
      <c r="Y55" s="161"/>
      <c r="Z55" s="161"/>
      <c r="AA55" s="161"/>
    </row>
    <row r="56" spans="1:27" s="77" customFormat="1" ht="15.75">
      <c r="A56" s="69" t="s">
        <v>309</v>
      </c>
      <c r="B56" s="70" t="s">
        <v>1</v>
      </c>
      <c r="C56" s="70" t="s">
        <v>316</v>
      </c>
      <c r="D56" s="71">
        <v>0</v>
      </c>
      <c r="E56" s="71">
        <v>0</v>
      </c>
      <c r="F56" s="71">
        <f t="shared" si="4"/>
        <v>0</v>
      </c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1"/>
      <c r="W56" s="161"/>
      <c r="X56" s="161"/>
      <c r="Y56" s="161"/>
      <c r="Z56" s="161"/>
      <c r="AA56" s="161"/>
    </row>
    <row r="57" spans="1:6" s="2" customFormat="1" ht="15.75">
      <c r="A57" s="57" t="s">
        <v>20</v>
      </c>
      <c r="B57" s="58" t="s">
        <v>1</v>
      </c>
      <c r="C57" s="59" t="s">
        <v>70</v>
      </c>
      <c r="D57" s="63">
        <f>D58</f>
        <v>2622400</v>
      </c>
      <c r="E57" s="64">
        <f>E58+E62+E70</f>
        <v>1974100</v>
      </c>
      <c r="F57" s="62">
        <f t="shared" si="4"/>
        <v>648300</v>
      </c>
    </row>
    <row r="58" spans="1:6" s="2" customFormat="1" ht="47.25">
      <c r="A58" s="57" t="s">
        <v>21</v>
      </c>
      <c r="B58" s="58" t="s">
        <v>1</v>
      </c>
      <c r="C58" s="59" t="s">
        <v>71</v>
      </c>
      <c r="D58" s="63">
        <f>D59+D62+D70</f>
        <v>2622400</v>
      </c>
      <c r="E58" s="64">
        <f>E59</f>
        <v>1714500</v>
      </c>
      <c r="F58" s="62">
        <f t="shared" si="3"/>
        <v>2622400</v>
      </c>
    </row>
    <row r="59" spans="1:6" s="2" customFormat="1" ht="31.5">
      <c r="A59" s="57" t="s">
        <v>22</v>
      </c>
      <c r="B59" s="58" t="s">
        <v>1</v>
      </c>
      <c r="C59" s="59" t="s">
        <v>310</v>
      </c>
      <c r="D59" s="63">
        <f>D60</f>
        <v>2289600</v>
      </c>
      <c r="E59" s="64">
        <f>E60</f>
        <v>1714500</v>
      </c>
      <c r="F59" s="62">
        <f aca="true" t="shared" si="5" ref="F59:F64">D59-E59</f>
        <v>575100</v>
      </c>
    </row>
    <row r="60" spans="1:6" s="2" customFormat="1" ht="24.75" customHeight="1">
      <c r="A60" s="57" t="s">
        <v>23</v>
      </c>
      <c r="B60" s="58" t="s">
        <v>1</v>
      </c>
      <c r="C60" s="59" t="s">
        <v>349</v>
      </c>
      <c r="D60" s="63">
        <f>D61</f>
        <v>2289600</v>
      </c>
      <c r="E60" s="64">
        <f>E61</f>
        <v>1714500</v>
      </c>
      <c r="F60" s="62">
        <f t="shared" si="5"/>
        <v>575100</v>
      </c>
    </row>
    <row r="61" spans="1:6" s="2" customFormat="1" ht="33.75" customHeight="1">
      <c r="A61" s="57" t="s">
        <v>116</v>
      </c>
      <c r="B61" s="58" t="s">
        <v>1</v>
      </c>
      <c r="C61" s="59" t="s">
        <v>350</v>
      </c>
      <c r="D61" s="63">
        <v>2289600</v>
      </c>
      <c r="E61" s="64">
        <v>1714500</v>
      </c>
      <c r="F61" s="62">
        <f t="shared" si="5"/>
        <v>575100</v>
      </c>
    </row>
    <row r="62" spans="1:13" s="2" customFormat="1" ht="31.5">
      <c r="A62" s="57" t="s">
        <v>24</v>
      </c>
      <c r="B62" s="58" t="s">
        <v>1</v>
      </c>
      <c r="C62" s="59" t="s">
        <v>311</v>
      </c>
      <c r="D62" s="63">
        <f>D63</f>
        <v>292800</v>
      </c>
      <c r="E62" s="64">
        <v>219600</v>
      </c>
      <c r="F62" s="62">
        <f t="shared" si="5"/>
        <v>73200</v>
      </c>
      <c r="M62" s="107"/>
    </row>
    <row r="63" spans="1:6" s="3" customFormat="1" ht="31.5">
      <c r="A63" s="57" t="s">
        <v>25</v>
      </c>
      <c r="B63" s="58" t="s">
        <v>1</v>
      </c>
      <c r="C63" s="59" t="s">
        <v>312</v>
      </c>
      <c r="D63" s="63">
        <f>D64</f>
        <v>292800</v>
      </c>
      <c r="E63" s="64">
        <f>E64</f>
        <v>219600</v>
      </c>
      <c r="F63" s="62">
        <f t="shared" si="5"/>
        <v>73200</v>
      </c>
    </row>
    <row r="64" spans="1:6" s="3" customFormat="1" ht="47.25">
      <c r="A64" s="57" t="s">
        <v>115</v>
      </c>
      <c r="B64" s="58" t="s">
        <v>1</v>
      </c>
      <c r="C64" s="59" t="s">
        <v>313</v>
      </c>
      <c r="D64" s="63">
        <v>292800</v>
      </c>
      <c r="E64" s="64">
        <v>219600</v>
      </c>
      <c r="F64" s="62">
        <f t="shared" si="5"/>
        <v>73200</v>
      </c>
    </row>
    <row r="65" spans="1:6" s="2" customFormat="1" ht="28.5" customHeight="1" hidden="1">
      <c r="A65" s="15" t="s">
        <v>79</v>
      </c>
      <c r="B65" s="14" t="s">
        <v>1</v>
      </c>
      <c r="C65" s="5" t="s">
        <v>72</v>
      </c>
      <c r="D65" s="19"/>
      <c r="E65" s="18" t="s">
        <v>50</v>
      </c>
      <c r="F65" s="20">
        <f t="shared" si="3"/>
        <v>0</v>
      </c>
    </row>
    <row r="66" spans="1:6" s="3" customFormat="1" ht="22.5" hidden="1">
      <c r="A66" s="15" t="s">
        <v>119</v>
      </c>
      <c r="B66" s="14" t="s">
        <v>1</v>
      </c>
      <c r="C66" s="5" t="s">
        <v>73</v>
      </c>
      <c r="D66" s="19"/>
      <c r="E66" s="18" t="s">
        <v>50</v>
      </c>
      <c r="F66" s="20">
        <f t="shared" si="3"/>
        <v>0</v>
      </c>
    </row>
    <row r="67" spans="1:6" ht="12.75" hidden="1">
      <c r="A67" s="16" t="s">
        <v>26</v>
      </c>
      <c r="B67" s="14" t="s">
        <v>1</v>
      </c>
      <c r="C67" s="4" t="s">
        <v>74</v>
      </c>
      <c r="D67" s="19"/>
      <c r="E67" s="18" t="s">
        <v>50</v>
      </c>
      <c r="F67" s="20">
        <f t="shared" si="3"/>
        <v>0</v>
      </c>
    </row>
    <row r="68" spans="1:6" ht="12.75" hidden="1">
      <c r="A68" s="16" t="s">
        <v>27</v>
      </c>
      <c r="B68" s="14" t="s">
        <v>1</v>
      </c>
      <c r="C68" s="4" t="s">
        <v>75</v>
      </c>
      <c r="D68" s="19"/>
      <c r="E68" s="18" t="s">
        <v>50</v>
      </c>
      <c r="F68" s="20">
        <f t="shared" si="3"/>
        <v>0</v>
      </c>
    </row>
    <row r="69" spans="1:6" ht="12.75" hidden="1">
      <c r="A69" s="170" t="s">
        <v>114</v>
      </c>
      <c r="B69" s="171" t="s">
        <v>1</v>
      </c>
      <c r="C69" s="172" t="s">
        <v>76</v>
      </c>
      <c r="D69" s="173"/>
      <c r="E69" s="174" t="s">
        <v>50</v>
      </c>
      <c r="F69" s="102">
        <f t="shared" si="3"/>
        <v>0</v>
      </c>
    </row>
    <row r="70" spans="1:6" ht="61.5" customHeight="1">
      <c r="A70" s="175" t="s">
        <v>338</v>
      </c>
      <c r="B70" s="176" t="s">
        <v>1</v>
      </c>
      <c r="C70" s="59" t="s">
        <v>395</v>
      </c>
      <c r="D70" s="177">
        <v>40000</v>
      </c>
      <c r="E70" s="177">
        <v>40000</v>
      </c>
      <c r="F70" s="177">
        <f>D70-E70</f>
        <v>0</v>
      </c>
    </row>
    <row r="71" spans="1:6" ht="12.75">
      <c r="A71" s="105"/>
      <c r="B71" s="100"/>
      <c r="C71" s="100"/>
      <c r="D71" s="101"/>
      <c r="E71" s="101"/>
      <c r="F71" s="100"/>
    </row>
    <row r="72" spans="1:6" ht="12.75">
      <c r="A72" s="105"/>
      <c r="B72" s="100"/>
      <c r="C72" s="100"/>
      <c r="D72" s="101"/>
      <c r="E72" s="101"/>
      <c r="F72" s="100"/>
    </row>
    <row r="73" spans="1:6" ht="12.75">
      <c r="A73" s="105"/>
      <c r="B73" s="100"/>
      <c r="C73" s="100"/>
      <c r="D73" s="101"/>
      <c r="E73" s="101"/>
      <c r="F73" s="100"/>
    </row>
    <row r="74" spans="1:6" ht="12.75">
      <c r="A74" s="105"/>
      <c r="B74" s="100"/>
      <c r="C74" s="100"/>
      <c r="D74" s="106"/>
      <c r="E74" s="101"/>
      <c r="F74" s="100"/>
    </row>
    <row r="75" spans="1:6" ht="12.75">
      <c r="A75" s="105"/>
      <c r="B75" s="100"/>
      <c r="C75" s="100"/>
      <c r="D75" s="101"/>
      <c r="E75" s="101"/>
      <c r="F75" s="100"/>
    </row>
    <row r="76" spans="1:6" ht="12.75">
      <c r="A76" s="105"/>
      <c r="B76" s="100"/>
      <c r="C76" s="100"/>
      <c r="D76" s="101"/>
      <c r="E76" s="101"/>
      <c r="F76" s="100"/>
    </row>
  </sheetData>
  <sheetProtection/>
  <mergeCells count="9">
    <mergeCell ref="C1:F1"/>
    <mergeCell ref="A12:F12"/>
    <mergeCell ref="A3:E3"/>
    <mergeCell ref="B4:C4"/>
    <mergeCell ref="A8:D8"/>
    <mergeCell ref="D4:E4"/>
    <mergeCell ref="B9:C9"/>
    <mergeCell ref="F8:F9"/>
    <mergeCell ref="A7:D7"/>
  </mergeCells>
  <printOptions/>
  <pageMargins left="0.51" right="0.31496062992125984" top="0.24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zoomScaleSheetLayoutView="100" zoomScalePageLayoutView="0" workbookViewId="0" topLeftCell="A7">
      <selection activeCell="F146" sqref="F146"/>
    </sheetView>
  </sheetViews>
  <sheetFormatPr defaultColWidth="8.875" defaultRowHeight="12.75"/>
  <cols>
    <col min="1" max="1" width="48.125" style="8" customWidth="1"/>
    <col min="2" max="2" width="7.375" style="6" customWidth="1"/>
    <col min="3" max="3" width="31.25390625" style="6" customWidth="1"/>
    <col min="4" max="4" width="13.875" style="6" customWidth="1"/>
    <col min="5" max="5" width="13.625" style="6" customWidth="1"/>
    <col min="6" max="6" width="13.75390625" style="6" customWidth="1"/>
    <col min="7" max="7" width="15.75390625" style="6" customWidth="1"/>
    <col min="8" max="8" width="10.00390625" style="6" bestFit="1" customWidth="1"/>
    <col min="9" max="16384" width="8.875" style="6" customWidth="1"/>
  </cols>
  <sheetData>
    <row r="1" spans="1:7" ht="15.75">
      <c r="A1" s="76"/>
      <c r="B1" s="77"/>
      <c r="C1" s="77"/>
      <c r="D1" s="77"/>
      <c r="E1" s="77"/>
      <c r="F1" s="222" t="s">
        <v>52</v>
      </c>
      <c r="G1" s="222"/>
    </row>
    <row r="2" spans="1:7" ht="21" customHeight="1">
      <c r="A2" s="221" t="s">
        <v>28</v>
      </c>
      <c r="B2" s="221"/>
      <c r="C2" s="221"/>
      <c r="D2" s="221"/>
      <c r="E2" s="221"/>
      <c r="F2" s="221"/>
      <c r="G2" s="221"/>
    </row>
    <row r="3" spans="1:7" ht="64.5" customHeight="1">
      <c r="A3" s="78" t="s">
        <v>5</v>
      </c>
      <c r="B3" s="78" t="s">
        <v>6</v>
      </c>
      <c r="C3" s="78" t="s">
        <v>29</v>
      </c>
      <c r="D3" s="78" t="s">
        <v>189</v>
      </c>
      <c r="E3" s="78" t="s">
        <v>46</v>
      </c>
      <c r="F3" s="78" t="s">
        <v>31</v>
      </c>
      <c r="G3" s="78" t="s">
        <v>40</v>
      </c>
    </row>
    <row r="4" spans="1:7" s="9" customFormat="1" ht="15.75">
      <c r="A4" s="78">
        <v>1</v>
      </c>
      <c r="B4" s="78">
        <v>2</v>
      </c>
      <c r="C4" s="78">
        <v>3</v>
      </c>
      <c r="D4" s="78" t="s">
        <v>10</v>
      </c>
      <c r="E4" s="78" t="s">
        <v>11</v>
      </c>
      <c r="F4" s="78" t="s">
        <v>32</v>
      </c>
      <c r="G4" s="78" t="s">
        <v>190</v>
      </c>
    </row>
    <row r="5" spans="1:8" ht="15.75">
      <c r="A5" s="155" t="s">
        <v>47</v>
      </c>
      <c r="B5" s="153">
        <v>200</v>
      </c>
      <c r="C5" s="188" t="s">
        <v>12</v>
      </c>
      <c r="D5" s="188"/>
      <c r="E5" s="187">
        <f>E7</f>
        <v>5286000</v>
      </c>
      <c r="F5" s="187">
        <f>F7</f>
        <v>3339415.51</v>
      </c>
      <c r="G5" s="151">
        <f aca="true" t="shared" si="0" ref="G5:G18">E5-F5</f>
        <v>1946584.4900000002</v>
      </c>
      <c r="H5" s="10"/>
    </row>
    <row r="6" spans="1:8" ht="15.75">
      <c r="A6" s="155" t="s">
        <v>0</v>
      </c>
      <c r="B6" s="153"/>
      <c r="C6" s="188"/>
      <c r="D6" s="188"/>
      <c r="E6" s="187"/>
      <c r="F6" s="189"/>
      <c r="G6" s="151"/>
      <c r="H6" s="10"/>
    </row>
    <row r="7" spans="1:8" ht="31.5">
      <c r="A7" s="155" t="s">
        <v>238</v>
      </c>
      <c r="B7" s="153">
        <v>200</v>
      </c>
      <c r="C7" s="169"/>
      <c r="D7" s="169"/>
      <c r="E7" s="187">
        <f>E8+E51+E96+E100+E130+E135+E144</f>
        <v>5286000</v>
      </c>
      <c r="F7" s="187">
        <f>F8+F51+F96+F100+F130+F135+F144</f>
        <v>3339415.51</v>
      </c>
      <c r="G7" s="151">
        <f>E7-F7</f>
        <v>1946584.4900000002</v>
      </c>
      <c r="H7" s="10"/>
    </row>
    <row r="8" spans="1:8" ht="60" customHeight="1">
      <c r="A8" s="152" t="s">
        <v>292</v>
      </c>
      <c r="B8" s="153">
        <v>200</v>
      </c>
      <c r="C8" s="169" t="s">
        <v>293</v>
      </c>
      <c r="D8" s="169"/>
      <c r="E8" s="187">
        <f>E9+E43+E48</f>
        <v>2778000</v>
      </c>
      <c r="F8" s="187">
        <f>F9+F48</f>
        <v>1761682.43</v>
      </c>
      <c r="G8" s="151">
        <f>E8-F8</f>
        <v>1016317.5700000001</v>
      </c>
      <c r="H8" s="10"/>
    </row>
    <row r="9" spans="1:9" ht="74.25" customHeight="1">
      <c r="A9" s="152" t="s">
        <v>291</v>
      </c>
      <c r="B9" s="153">
        <v>200</v>
      </c>
      <c r="C9" s="154" t="s">
        <v>294</v>
      </c>
      <c r="D9" s="154"/>
      <c r="E9" s="150">
        <f>E10+E14</f>
        <v>2623000</v>
      </c>
      <c r="F9" s="150">
        <f>F10+F14</f>
        <v>1726682.43</v>
      </c>
      <c r="G9" s="151">
        <f t="shared" si="0"/>
        <v>896317.5700000001</v>
      </c>
      <c r="H9" s="11"/>
      <c r="I9" s="10"/>
    </row>
    <row r="10" spans="1:8" ht="33" customHeight="1">
      <c r="A10" s="117" t="s">
        <v>242</v>
      </c>
      <c r="B10" s="113">
        <v>200</v>
      </c>
      <c r="C10" s="119" t="s">
        <v>245</v>
      </c>
      <c r="D10" s="119"/>
      <c r="E10" s="120">
        <f>E11</f>
        <v>795000</v>
      </c>
      <c r="F10" s="120">
        <f>F11</f>
        <v>463830.45999999996</v>
      </c>
      <c r="G10" s="64">
        <f t="shared" si="0"/>
        <v>331169.54000000004</v>
      </c>
      <c r="H10" s="10"/>
    </row>
    <row r="11" spans="1:14" ht="31.5" customHeight="1">
      <c r="A11" s="117" t="s">
        <v>173</v>
      </c>
      <c r="B11" s="113">
        <v>200</v>
      </c>
      <c r="C11" s="119" t="s">
        <v>246</v>
      </c>
      <c r="D11" s="119"/>
      <c r="E11" s="120">
        <f>E12+E13</f>
        <v>795000</v>
      </c>
      <c r="F11" s="120">
        <f>F12+F13</f>
        <v>463830.45999999996</v>
      </c>
      <c r="G11" s="64">
        <f t="shared" si="0"/>
        <v>331169.54000000004</v>
      </c>
      <c r="H11" s="10"/>
      <c r="N11" s="116"/>
    </row>
    <row r="12" spans="1:8" ht="33" customHeight="1">
      <c r="A12" s="117" t="s">
        <v>130</v>
      </c>
      <c r="B12" s="121">
        <v>200</v>
      </c>
      <c r="C12" s="119" t="s">
        <v>247</v>
      </c>
      <c r="D12" s="119" t="s">
        <v>191</v>
      </c>
      <c r="E12" s="120">
        <v>610000</v>
      </c>
      <c r="F12" s="120">
        <v>368341.99</v>
      </c>
      <c r="G12" s="64">
        <f t="shared" si="0"/>
        <v>241658.01</v>
      </c>
      <c r="H12" s="10"/>
    </row>
    <row r="13" spans="1:8" ht="63.75" customHeight="1">
      <c r="A13" s="122" t="s">
        <v>131</v>
      </c>
      <c r="B13" s="113">
        <v>200</v>
      </c>
      <c r="C13" s="119" t="s">
        <v>248</v>
      </c>
      <c r="D13" s="119" t="s">
        <v>192</v>
      </c>
      <c r="E13" s="114">
        <v>185000</v>
      </c>
      <c r="F13" s="64">
        <v>95488.47</v>
      </c>
      <c r="G13" s="64">
        <f>E13-F13</f>
        <v>89511.53</v>
      </c>
      <c r="H13" s="10"/>
    </row>
    <row r="14" spans="1:8" ht="24.75" customHeight="1">
      <c r="A14" s="178" t="s">
        <v>174</v>
      </c>
      <c r="B14" s="113">
        <v>200</v>
      </c>
      <c r="C14" s="93" t="s">
        <v>249</v>
      </c>
      <c r="D14" s="93"/>
      <c r="E14" s="114">
        <f>E15+E18</f>
        <v>1828000</v>
      </c>
      <c r="F14" s="114">
        <f>F15+F18</f>
        <v>1262851.97</v>
      </c>
      <c r="G14" s="64">
        <f t="shared" si="0"/>
        <v>565148.03</v>
      </c>
      <c r="H14" s="10"/>
    </row>
    <row r="15" spans="1:8" ht="36.75" customHeight="1">
      <c r="A15" s="117" t="s">
        <v>173</v>
      </c>
      <c r="B15" s="113">
        <v>200</v>
      </c>
      <c r="C15" s="119" t="s">
        <v>250</v>
      </c>
      <c r="D15" s="119"/>
      <c r="E15" s="114">
        <f>+E16+E17</f>
        <v>1065000</v>
      </c>
      <c r="F15" s="64">
        <f>F16+F17</f>
        <v>818450.49</v>
      </c>
      <c r="G15" s="64">
        <f t="shared" si="0"/>
        <v>246549.51</v>
      </c>
      <c r="H15" s="10"/>
    </row>
    <row r="16" spans="1:8" ht="39" customHeight="1">
      <c r="A16" s="117" t="s">
        <v>130</v>
      </c>
      <c r="B16" s="113">
        <v>200</v>
      </c>
      <c r="C16" s="119" t="s">
        <v>251</v>
      </c>
      <c r="D16" s="119" t="s">
        <v>191</v>
      </c>
      <c r="E16" s="64">
        <v>815000</v>
      </c>
      <c r="F16" s="64">
        <v>655149.78</v>
      </c>
      <c r="G16" s="64">
        <f t="shared" si="0"/>
        <v>159850.21999999997</v>
      </c>
      <c r="H16" s="10"/>
    </row>
    <row r="17" spans="1:8" ht="67.5" customHeight="1">
      <c r="A17" s="122" t="s">
        <v>131</v>
      </c>
      <c r="B17" s="113">
        <v>200</v>
      </c>
      <c r="C17" s="119" t="s">
        <v>252</v>
      </c>
      <c r="D17" s="119" t="s">
        <v>192</v>
      </c>
      <c r="E17" s="64">
        <v>250000</v>
      </c>
      <c r="F17" s="64">
        <v>163300.71</v>
      </c>
      <c r="G17" s="64">
        <f t="shared" si="0"/>
        <v>86699.29000000001</v>
      </c>
      <c r="H17" s="10"/>
    </row>
    <row r="18" spans="1:8" s="12" customFormat="1" ht="33" customHeight="1">
      <c r="A18" s="117" t="s">
        <v>175</v>
      </c>
      <c r="B18" s="113">
        <v>200</v>
      </c>
      <c r="C18" s="119" t="s">
        <v>253</v>
      </c>
      <c r="D18" s="119"/>
      <c r="E18" s="64">
        <f>E19+E41</f>
        <v>763000</v>
      </c>
      <c r="F18" s="64">
        <f>F19+F40</f>
        <v>444401.48000000004</v>
      </c>
      <c r="G18" s="64">
        <f t="shared" si="0"/>
        <v>318598.51999999996</v>
      </c>
      <c r="H18" s="13"/>
    </row>
    <row r="19" spans="1:8" s="12" customFormat="1" ht="34.5" customHeight="1">
      <c r="A19" s="115" t="s">
        <v>176</v>
      </c>
      <c r="B19" s="113">
        <v>200</v>
      </c>
      <c r="C19" s="119" t="s">
        <v>254</v>
      </c>
      <c r="D19" s="119"/>
      <c r="E19" s="114">
        <f>+E20</f>
        <v>758000</v>
      </c>
      <c r="F19" s="64">
        <f>F20</f>
        <v>444401.48000000004</v>
      </c>
      <c r="G19" s="64">
        <f aca="true" t="shared" si="1" ref="G19:G34">E19-F19</f>
        <v>313598.51999999996</v>
      </c>
      <c r="H19" s="13"/>
    </row>
    <row r="20" spans="1:8" s="12" customFormat="1" ht="33.75" customHeight="1">
      <c r="A20" s="115" t="s">
        <v>343</v>
      </c>
      <c r="B20" s="113">
        <v>200</v>
      </c>
      <c r="C20" s="119" t="s">
        <v>255</v>
      </c>
      <c r="D20" s="119"/>
      <c r="E20" s="114">
        <f>E21+E36</f>
        <v>758000</v>
      </c>
      <c r="F20" s="64">
        <f>F21+F36</f>
        <v>444401.48000000004</v>
      </c>
      <c r="G20" s="64">
        <f t="shared" si="1"/>
        <v>313598.51999999996</v>
      </c>
      <c r="H20" s="13"/>
    </row>
    <row r="21" spans="1:8" s="12" customFormat="1" ht="33.75" customHeight="1">
      <c r="A21" s="115" t="s">
        <v>278</v>
      </c>
      <c r="B21" s="113">
        <v>200</v>
      </c>
      <c r="C21" s="119" t="s">
        <v>256</v>
      </c>
      <c r="D21" s="119"/>
      <c r="E21" s="111">
        <f>E22+E25+E26+E30+E34+E35</f>
        <v>628000</v>
      </c>
      <c r="F21" s="111">
        <f>F22+F25+F26+F30+F35</f>
        <v>389917.15</v>
      </c>
      <c r="G21" s="111">
        <v>406362.26</v>
      </c>
      <c r="H21" s="13"/>
    </row>
    <row r="22" spans="1:8" s="12" customFormat="1" ht="18" customHeight="1">
      <c r="A22" s="122" t="s">
        <v>177</v>
      </c>
      <c r="B22" s="113">
        <v>200</v>
      </c>
      <c r="C22" s="119" t="s">
        <v>256</v>
      </c>
      <c r="D22" s="119" t="s">
        <v>193</v>
      </c>
      <c r="E22" s="114">
        <f>E23+E24</f>
        <v>119000</v>
      </c>
      <c r="F22" s="64">
        <f>F23+F24</f>
        <v>88596.68</v>
      </c>
      <c r="G22" s="64">
        <f t="shared" si="1"/>
        <v>30403.320000000007</v>
      </c>
      <c r="H22" s="13"/>
    </row>
    <row r="23" spans="1:8" s="12" customFormat="1" ht="19.5" customHeight="1">
      <c r="A23" s="109" t="s">
        <v>202</v>
      </c>
      <c r="B23" s="113">
        <v>200</v>
      </c>
      <c r="C23" s="119" t="s">
        <v>256</v>
      </c>
      <c r="D23" s="119" t="s">
        <v>194</v>
      </c>
      <c r="E23" s="114">
        <v>19000</v>
      </c>
      <c r="F23" s="64">
        <v>6752.73</v>
      </c>
      <c r="G23" s="64">
        <f t="shared" si="1"/>
        <v>12247.27</v>
      </c>
      <c r="H23" s="13"/>
    </row>
    <row r="24" spans="1:8" s="12" customFormat="1" ht="19.5" customHeight="1">
      <c r="A24" s="124" t="s">
        <v>178</v>
      </c>
      <c r="B24" s="113">
        <v>200</v>
      </c>
      <c r="C24" s="119" t="s">
        <v>256</v>
      </c>
      <c r="D24" s="119" t="s">
        <v>195</v>
      </c>
      <c r="E24" s="114">
        <v>100000</v>
      </c>
      <c r="F24" s="64">
        <v>81843.95</v>
      </c>
      <c r="G24" s="64">
        <f t="shared" si="1"/>
        <v>18156.050000000003</v>
      </c>
      <c r="H24" s="13"/>
    </row>
    <row r="25" spans="1:8" s="12" customFormat="1" ht="19.5" customHeight="1">
      <c r="A25" s="124" t="s">
        <v>370</v>
      </c>
      <c r="B25" s="113">
        <v>200</v>
      </c>
      <c r="C25" s="119" t="s">
        <v>256</v>
      </c>
      <c r="D25" s="119" t="s">
        <v>371</v>
      </c>
      <c r="E25" s="114">
        <v>180000</v>
      </c>
      <c r="F25" s="64">
        <v>120000</v>
      </c>
      <c r="G25" s="64">
        <f>E25-F25</f>
        <v>60000</v>
      </c>
      <c r="H25" s="13"/>
    </row>
    <row r="26" spans="1:8" s="12" customFormat="1" ht="19.5" customHeight="1">
      <c r="A26" s="163" t="s">
        <v>179</v>
      </c>
      <c r="B26" s="153">
        <v>200</v>
      </c>
      <c r="C26" s="169" t="s">
        <v>256</v>
      </c>
      <c r="D26" s="169"/>
      <c r="E26" s="150">
        <f>E27+E28+E29</f>
        <v>30000</v>
      </c>
      <c r="F26" s="151">
        <f>F27+F28+F29</f>
        <v>20543.47</v>
      </c>
      <c r="G26" s="151">
        <f>E26-F26</f>
        <v>9456.529999999999</v>
      </c>
      <c r="H26" s="13"/>
    </row>
    <row r="27" spans="1:8" s="12" customFormat="1" ht="19.5" customHeight="1">
      <c r="A27" s="110" t="s">
        <v>280</v>
      </c>
      <c r="B27" s="113">
        <v>200</v>
      </c>
      <c r="C27" s="119" t="s">
        <v>256</v>
      </c>
      <c r="D27" s="119" t="s">
        <v>281</v>
      </c>
      <c r="E27" s="114">
        <v>22500</v>
      </c>
      <c r="F27" s="64">
        <v>13543.47</v>
      </c>
      <c r="G27" s="64">
        <f>E27-F27</f>
        <v>8956.53</v>
      </c>
      <c r="H27" s="13"/>
    </row>
    <row r="28" spans="1:8" s="12" customFormat="1" ht="19.5" customHeight="1">
      <c r="A28" s="110" t="s">
        <v>398</v>
      </c>
      <c r="B28" s="113">
        <v>200</v>
      </c>
      <c r="C28" s="119" t="s">
        <v>256</v>
      </c>
      <c r="D28" s="119" t="s">
        <v>397</v>
      </c>
      <c r="E28" s="114">
        <v>2500</v>
      </c>
      <c r="F28" s="64">
        <v>2500</v>
      </c>
      <c r="G28" s="64">
        <f>E28-F28</f>
        <v>0</v>
      </c>
      <c r="H28" s="13"/>
    </row>
    <row r="29" spans="1:8" s="12" customFormat="1" ht="33.75" customHeight="1">
      <c r="A29" s="123" t="s">
        <v>320</v>
      </c>
      <c r="B29" s="118" t="s">
        <v>277</v>
      </c>
      <c r="C29" s="119" t="s">
        <v>256</v>
      </c>
      <c r="D29" s="119" t="s">
        <v>319</v>
      </c>
      <c r="E29" s="111">
        <v>5000</v>
      </c>
      <c r="F29" s="111">
        <v>4500</v>
      </c>
      <c r="G29" s="64">
        <f t="shared" si="1"/>
        <v>500</v>
      </c>
      <c r="H29" s="13"/>
    </row>
    <row r="30" spans="1:8" s="12" customFormat="1" ht="33.75" customHeight="1">
      <c r="A30" s="124" t="s">
        <v>180</v>
      </c>
      <c r="B30" s="113">
        <v>200</v>
      </c>
      <c r="C30" s="119" t="s">
        <v>256</v>
      </c>
      <c r="D30" s="119" t="s">
        <v>196</v>
      </c>
      <c r="E30" s="114">
        <f>E31+E32+E33</f>
        <v>199000</v>
      </c>
      <c r="F30" s="64">
        <f>F31+F32+F33</f>
        <v>123680</v>
      </c>
      <c r="G30" s="64">
        <f t="shared" si="1"/>
        <v>75320</v>
      </c>
      <c r="H30" s="13"/>
    </row>
    <row r="31" spans="1:8" s="12" customFormat="1" ht="33.75" customHeight="1">
      <c r="A31" s="123" t="s">
        <v>321</v>
      </c>
      <c r="B31" s="118" t="s">
        <v>277</v>
      </c>
      <c r="C31" s="119" t="s">
        <v>256</v>
      </c>
      <c r="D31" s="119" t="s">
        <v>241</v>
      </c>
      <c r="E31" s="111">
        <v>20000</v>
      </c>
      <c r="F31" s="111">
        <v>850</v>
      </c>
      <c r="G31" s="64">
        <f t="shared" si="1"/>
        <v>19150</v>
      </c>
      <c r="H31" s="13"/>
    </row>
    <row r="32" spans="1:8" s="12" customFormat="1" ht="33.75" customHeight="1">
      <c r="A32" s="124" t="s">
        <v>339</v>
      </c>
      <c r="B32" s="125">
        <v>200</v>
      </c>
      <c r="C32" s="119" t="s">
        <v>256</v>
      </c>
      <c r="D32" s="119" t="s">
        <v>197</v>
      </c>
      <c r="E32" s="114">
        <v>10000</v>
      </c>
      <c r="F32" s="64">
        <v>3100</v>
      </c>
      <c r="G32" s="64">
        <f t="shared" si="1"/>
        <v>6900</v>
      </c>
      <c r="H32" s="13"/>
    </row>
    <row r="33" spans="1:8" s="12" customFormat="1" ht="33.75" customHeight="1">
      <c r="A33" s="124" t="s">
        <v>327</v>
      </c>
      <c r="B33" s="125">
        <v>200</v>
      </c>
      <c r="C33" s="119" t="s">
        <v>256</v>
      </c>
      <c r="D33" s="119" t="s">
        <v>324</v>
      </c>
      <c r="E33" s="114">
        <v>169000</v>
      </c>
      <c r="F33" s="64">
        <v>119730</v>
      </c>
      <c r="G33" s="64">
        <f t="shared" si="1"/>
        <v>49270</v>
      </c>
      <c r="H33" s="13"/>
    </row>
    <row r="34" spans="1:8" s="12" customFormat="1" ht="33.75" customHeight="1">
      <c r="A34" s="123" t="s">
        <v>323</v>
      </c>
      <c r="B34" s="118" t="s">
        <v>277</v>
      </c>
      <c r="C34" s="119" t="s">
        <v>256</v>
      </c>
      <c r="D34" s="119" t="s">
        <v>322</v>
      </c>
      <c r="E34" s="111">
        <v>50000</v>
      </c>
      <c r="F34" s="111">
        <v>0</v>
      </c>
      <c r="G34" s="64">
        <f t="shared" si="1"/>
        <v>50000</v>
      </c>
      <c r="H34" s="13"/>
    </row>
    <row r="35" spans="1:8" ht="30.75" customHeight="1">
      <c r="A35" s="115" t="s">
        <v>351</v>
      </c>
      <c r="B35" s="125">
        <v>200</v>
      </c>
      <c r="C35" s="119" t="s">
        <v>256</v>
      </c>
      <c r="D35" s="119" t="s">
        <v>346</v>
      </c>
      <c r="E35" s="114">
        <v>50000</v>
      </c>
      <c r="F35" s="64">
        <v>37097</v>
      </c>
      <c r="G35" s="64">
        <f>E35-F35</f>
        <v>12903</v>
      </c>
      <c r="H35" s="10"/>
    </row>
    <row r="36" spans="1:8" ht="30.75" customHeight="1">
      <c r="A36" s="152" t="s">
        <v>357</v>
      </c>
      <c r="B36" s="125">
        <v>200</v>
      </c>
      <c r="C36" s="119" t="s">
        <v>354</v>
      </c>
      <c r="D36" s="119"/>
      <c r="E36" s="114">
        <f>E37</f>
        <v>130000</v>
      </c>
      <c r="F36" s="64">
        <f>F37</f>
        <v>54484.33</v>
      </c>
      <c r="G36" s="64">
        <f aca="true" t="shared" si="2" ref="G36:G47">E36-F36</f>
        <v>75515.67</v>
      </c>
      <c r="H36" s="10"/>
    </row>
    <row r="37" spans="1:8" ht="30.75" customHeight="1">
      <c r="A37" s="124" t="s">
        <v>187</v>
      </c>
      <c r="B37" s="113">
        <v>200</v>
      </c>
      <c r="C37" s="119" t="s">
        <v>354</v>
      </c>
      <c r="D37" s="119" t="s">
        <v>203</v>
      </c>
      <c r="E37" s="114">
        <f>E38+E39</f>
        <v>130000</v>
      </c>
      <c r="F37" s="64">
        <f>F38+F39</f>
        <v>54484.33</v>
      </c>
      <c r="G37" s="64">
        <f t="shared" si="2"/>
        <v>75515.67</v>
      </c>
      <c r="H37" s="10"/>
    </row>
    <row r="38" spans="1:8" ht="30.75" customHeight="1">
      <c r="A38" s="124" t="s">
        <v>204</v>
      </c>
      <c r="B38" s="113">
        <v>200</v>
      </c>
      <c r="C38" s="119" t="s">
        <v>355</v>
      </c>
      <c r="D38" s="119" t="s">
        <v>201</v>
      </c>
      <c r="E38" s="114">
        <v>19000</v>
      </c>
      <c r="F38" s="64"/>
      <c r="G38" s="64">
        <f t="shared" si="2"/>
        <v>19000</v>
      </c>
      <c r="H38" s="10"/>
    </row>
    <row r="39" spans="1:8" ht="30.75" customHeight="1">
      <c r="A39" s="124" t="s">
        <v>239</v>
      </c>
      <c r="B39" s="113">
        <v>200</v>
      </c>
      <c r="C39" s="119" t="s">
        <v>355</v>
      </c>
      <c r="D39" s="119" t="s">
        <v>240</v>
      </c>
      <c r="E39" s="114">
        <v>111000</v>
      </c>
      <c r="F39" s="64">
        <v>54484.33</v>
      </c>
      <c r="G39" s="64">
        <f t="shared" si="2"/>
        <v>56515.67</v>
      </c>
      <c r="H39" s="10"/>
    </row>
    <row r="40" spans="1:8" ht="33.75" customHeight="1">
      <c r="A40" s="163" t="s">
        <v>326</v>
      </c>
      <c r="B40" s="125">
        <v>200</v>
      </c>
      <c r="C40" s="119" t="s">
        <v>330</v>
      </c>
      <c r="D40" s="119"/>
      <c r="E40" s="114">
        <f>E41</f>
        <v>5000</v>
      </c>
      <c r="F40" s="64">
        <f>F41</f>
        <v>0</v>
      </c>
      <c r="G40" s="64">
        <f t="shared" si="2"/>
        <v>5000</v>
      </c>
      <c r="H40" s="10"/>
    </row>
    <row r="41" spans="1:8" ht="29.25" customHeight="1">
      <c r="A41" s="109" t="s">
        <v>328</v>
      </c>
      <c r="B41" s="125">
        <v>200</v>
      </c>
      <c r="C41" s="119" t="s">
        <v>257</v>
      </c>
      <c r="D41" s="119" t="s">
        <v>199</v>
      </c>
      <c r="E41" s="114">
        <f>E42</f>
        <v>5000</v>
      </c>
      <c r="F41" s="64">
        <v>0</v>
      </c>
      <c r="G41" s="64">
        <f t="shared" si="2"/>
        <v>5000</v>
      </c>
      <c r="H41" s="10"/>
    </row>
    <row r="42" spans="1:8" ht="20.25" customHeight="1">
      <c r="A42" s="109" t="s">
        <v>329</v>
      </c>
      <c r="B42" s="125">
        <v>200</v>
      </c>
      <c r="C42" s="119" t="s">
        <v>258</v>
      </c>
      <c r="D42" s="119" t="s">
        <v>352</v>
      </c>
      <c r="E42" s="114">
        <v>5000</v>
      </c>
      <c r="F42" s="64">
        <v>0</v>
      </c>
      <c r="G42" s="64">
        <f t="shared" si="2"/>
        <v>5000</v>
      </c>
      <c r="H42" s="10"/>
    </row>
    <row r="43" spans="1:8" ht="19.5" customHeight="1">
      <c r="A43" s="117" t="s">
        <v>358</v>
      </c>
      <c r="B43" s="125">
        <v>200</v>
      </c>
      <c r="C43" s="119" t="s">
        <v>359</v>
      </c>
      <c r="D43" s="119"/>
      <c r="E43" s="114">
        <f aca="true" t="shared" si="3" ref="E43:F46">E44</f>
        <v>120000</v>
      </c>
      <c r="F43" s="64">
        <f t="shared" si="3"/>
        <v>0</v>
      </c>
      <c r="G43" s="64">
        <f t="shared" si="2"/>
        <v>120000</v>
      </c>
      <c r="H43" s="10"/>
    </row>
    <row r="44" spans="1:8" ht="30.75" customHeight="1">
      <c r="A44" s="117" t="s">
        <v>205</v>
      </c>
      <c r="B44" s="125">
        <v>200</v>
      </c>
      <c r="C44" s="119" t="s">
        <v>360</v>
      </c>
      <c r="D44" s="119"/>
      <c r="E44" s="114">
        <f t="shared" si="3"/>
        <v>120000</v>
      </c>
      <c r="F44" s="64">
        <f t="shared" si="3"/>
        <v>0</v>
      </c>
      <c r="G44" s="64">
        <f t="shared" si="2"/>
        <v>120000</v>
      </c>
      <c r="H44" s="10"/>
    </row>
    <row r="45" spans="1:8" ht="19.5" customHeight="1">
      <c r="A45" s="117" t="s">
        <v>361</v>
      </c>
      <c r="B45" s="125">
        <v>200</v>
      </c>
      <c r="C45" s="119" t="s">
        <v>362</v>
      </c>
      <c r="D45" s="119"/>
      <c r="E45" s="114">
        <f t="shared" si="3"/>
        <v>120000</v>
      </c>
      <c r="F45" s="64">
        <f t="shared" si="3"/>
        <v>0</v>
      </c>
      <c r="G45" s="64">
        <f t="shared" si="2"/>
        <v>120000</v>
      </c>
      <c r="H45" s="10"/>
    </row>
    <row r="46" spans="1:8" ht="19.5" customHeight="1">
      <c r="A46" s="117" t="s">
        <v>363</v>
      </c>
      <c r="B46" s="125">
        <v>200</v>
      </c>
      <c r="C46" s="119" t="s">
        <v>365</v>
      </c>
      <c r="D46" s="119"/>
      <c r="E46" s="114">
        <f t="shared" si="3"/>
        <v>120000</v>
      </c>
      <c r="F46" s="64">
        <f t="shared" si="3"/>
        <v>0</v>
      </c>
      <c r="G46" s="64">
        <f t="shared" si="2"/>
        <v>120000</v>
      </c>
      <c r="H46" s="10"/>
    </row>
    <row r="47" spans="1:8" ht="19.5" customHeight="1">
      <c r="A47" s="117" t="s">
        <v>364</v>
      </c>
      <c r="B47" s="125"/>
      <c r="C47" s="119" t="s">
        <v>366</v>
      </c>
      <c r="D47" s="119" t="s">
        <v>199</v>
      </c>
      <c r="E47" s="114">
        <v>120000</v>
      </c>
      <c r="F47" s="64">
        <v>0</v>
      </c>
      <c r="G47" s="64">
        <f t="shared" si="2"/>
        <v>120000</v>
      </c>
      <c r="H47" s="10"/>
    </row>
    <row r="48" spans="1:8" ht="19.5" customHeight="1">
      <c r="A48" s="155" t="s">
        <v>381</v>
      </c>
      <c r="B48" s="196">
        <v>200</v>
      </c>
      <c r="C48" s="169" t="s">
        <v>382</v>
      </c>
      <c r="D48" s="169"/>
      <c r="E48" s="150">
        <f>E49</f>
        <v>35000</v>
      </c>
      <c r="F48" s="151">
        <f>F49</f>
        <v>35000</v>
      </c>
      <c r="G48" s="151">
        <f>E48-F48</f>
        <v>0</v>
      </c>
      <c r="H48" s="10"/>
    </row>
    <row r="49" spans="1:8" ht="29.25" customHeight="1">
      <c r="A49" s="117" t="s">
        <v>383</v>
      </c>
      <c r="B49" s="125">
        <v>200</v>
      </c>
      <c r="C49" s="119" t="s">
        <v>384</v>
      </c>
      <c r="D49" s="119"/>
      <c r="E49" s="114">
        <f>E50</f>
        <v>35000</v>
      </c>
      <c r="F49" s="64">
        <f>F50</f>
        <v>35000</v>
      </c>
      <c r="G49" s="64">
        <f>E49-F49</f>
        <v>0</v>
      </c>
      <c r="H49" s="10"/>
    </row>
    <row r="50" spans="1:8" ht="51" customHeight="1">
      <c r="A50" s="117" t="s">
        <v>387</v>
      </c>
      <c r="B50" s="125"/>
      <c r="C50" s="119" t="s">
        <v>386</v>
      </c>
      <c r="D50" s="119" t="s">
        <v>385</v>
      </c>
      <c r="E50" s="114">
        <v>35000</v>
      </c>
      <c r="F50" s="64">
        <v>35000</v>
      </c>
      <c r="G50" s="64">
        <f>E50-F50</f>
        <v>0</v>
      </c>
      <c r="H50" s="10"/>
    </row>
    <row r="51" spans="1:8" ht="18" customHeight="1">
      <c r="A51" s="147" t="s">
        <v>41</v>
      </c>
      <c r="B51" s="148">
        <v>200</v>
      </c>
      <c r="C51" s="127" t="s">
        <v>259</v>
      </c>
      <c r="D51" s="149"/>
      <c r="E51" s="150">
        <f aca="true" t="shared" si="4" ref="E51:F53">E52</f>
        <v>292800</v>
      </c>
      <c r="F51" s="151">
        <f>F52</f>
        <v>200409.4</v>
      </c>
      <c r="G51" s="151">
        <f aca="true" t="shared" si="5" ref="G51:G57">E51-F51</f>
        <v>92390.6</v>
      </c>
      <c r="H51" s="11"/>
    </row>
    <row r="52" spans="1:8" ht="21.75" customHeight="1">
      <c r="A52" s="117" t="s">
        <v>42</v>
      </c>
      <c r="B52" s="113">
        <v>200</v>
      </c>
      <c r="C52" s="93" t="s">
        <v>260</v>
      </c>
      <c r="D52" s="93"/>
      <c r="E52" s="114">
        <f t="shared" si="4"/>
        <v>292800</v>
      </c>
      <c r="F52" s="64">
        <f t="shared" si="4"/>
        <v>200409.4</v>
      </c>
      <c r="G52" s="64">
        <f t="shared" si="5"/>
        <v>92390.6</v>
      </c>
      <c r="H52" s="10"/>
    </row>
    <row r="53" spans="1:8" ht="49.5" customHeight="1">
      <c r="A53" s="124" t="s">
        <v>244</v>
      </c>
      <c r="B53" s="113">
        <v>200</v>
      </c>
      <c r="C53" s="119" t="s">
        <v>261</v>
      </c>
      <c r="D53" s="119"/>
      <c r="E53" s="114">
        <f t="shared" si="4"/>
        <v>292800</v>
      </c>
      <c r="F53" s="64">
        <f t="shared" si="4"/>
        <v>200409.4</v>
      </c>
      <c r="G53" s="64">
        <f t="shared" si="5"/>
        <v>92390.6</v>
      </c>
      <c r="H53" s="10"/>
    </row>
    <row r="54" spans="1:8" ht="21" customHeight="1">
      <c r="A54" s="92" t="s">
        <v>182</v>
      </c>
      <c r="B54" s="113">
        <v>200</v>
      </c>
      <c r="C54" s="119" t="s">
        <v>262</v>
      </c>
      <c r="D54" s="119"/>
      <c r="E54" s="64">
        <f>E55+E59</f>
        <v>292800</v>
      </c>
      <c r="F54" s="64">
        <f>F55+F59</f>
        <v>200409.4</v>
      </c>
      <c r="G54" s="64">
        <f t="shared" si="5"/>
        <v>92390.6</v>
      </c>
      <c r="H54" s="10"/>
    </row>
    <row r="55" spans="1:8" ht="111" customHeight="1">
      <c r="A55" s="115" t="s">
        <v>295</v>
      </c>
      <c r="B55" s="113">
        <v>200</v>
      </c>
      <c r="C55" s="119" t="s">
        <v>296</v>
      </c>
      <c r="D55" s="119"/>
      <c r="E55" s="64">
        <f>E57+E58</f>
        <v>253800</v>
      </c>
      <c r="F55" s="64">
        <f>F57+F58</f>
        <v>186409.4</v>
      </c>
      <c r="G55" s="64">
        <f>+E55-F55</f>
        <v>67390.6</v>
      </c>
      <c r="H55" s="10"/>
    </row>
    <row r="56" spans="1:8" ht="51" customHeight="1">
      <c r="A56" s="115" t="s">
        <v>297</v>
      </c>
      <c r="B56" s="113">
        <v>200</v>
      </c>
      <c r="C56" s="119" t="s">
        <v>298</v>
      </c>
      <c r="D56" s="119"/>
      <c r="E56" s="64">
        <f>E57+E58</f>
        <v>253800</v>
      </c>
      <c r="F56" s="64">
        <f>F57+F58</f>
        <v>186409.4</v>
      </c>
      <c r="G56" s="64">
        <f>E56-F56</f>
        <v>67390.6</v>
      </c>
      <c r="H56" s="10"/>
    </row>
    <row r="57" spans="1:8" ht="40.5" customHeight="1">
      <c r="A57" s="117" t="s">
        <v>130</v>
      </c>
      <c r="B57" s="113">
        <v>200</v>
      </c>
      <c r="C57" s="119" t="s">
        <v>263</v>
      </c>
      <c r="D57" s="119" t="s">
        <v>191</v>
      </c>
      <c r="E57" s="64">
        <v>195000</v>
      </c>
      <c r="F57" s="64">
        <v>146913.4</v>
      </c>
      <c r="G57" s="64">
        <f t="shared" si="5"/>
        <v>48086.600000000006</v>
      </c>
      <c r="H57" s="10"/>
    </row>
    <row r="58" spans="1:8" ht="69" customHeight="1">
      <c r="A58" s="122" t="s">
        <v>131</v>
      </c>
      <c r="B58" s="121">
        <v>200</v>
      </c>
      <c r="C58" s="119" t="s">
        <v>264</v>
      </c>
      <c r="D58" s="119" t="s">
        <v>192</v>
      </c>
      <c r="E58" s="64">
        <v>58800</v>
      </c>
      <c r="F58" s="64">
        <v>39496</v>
      </c>
      <c r="G58" s="64">
        <f>+E58-F58</f>
        <v>19304</v>
      </c>
      <c r="H58" s="10"/>
    </row>
    <row r="59" spans="1:8" ht="34.5" customHeight="1">
      <c r="A59" s="115" t="s">
        <v>343</v>
      </c>
      <c r="B59" s="121">
        <v>200</v>
      </c>
      <c r="C59" s="119" t="s">
        <v>367</v>
      </c>
      <c r="D59" s="119"/>
      <c r="E59" s="64">
        <f>E60+E92</f>
        <v>39000</v>
      </c>
      <c r="F59" s="64">
        <f>F60+F92</f>
        <v>14000</v>
      </c>
      <c r="G59" s="64"/>
      <c r="H59" s="10"/>
    </row>
    <row r="60" spans="1:8" ht="53.25" customHeight="1">
      <c r="A60" s="109" t="s">
        <v>183</v>
      </c>
      <c r="B60" s="113">
        <v>200</v>
      </c>
      <c r="C60" s="119" t="s">
        <v>265</v>
      </c>
      <c r="D60" s="119"/>
      <c r="E60" s="114">
        <f>E61</f>
        <v>31000</v>
      </c>
      <c r="F60" s="129">
        <f>F61</f>
        <v>14000</v>
      </c>
      <c r="G60" s="64">
        <f aca="true" t="shared" si="6" ref="G60:G66">E60-F60</f>
        <v>17000</v>
      </c>
      <c r="H60" s="10"/>
    </row>
    <row r="61" spans="1:8" ht="19.5" customHeight="1">
      <c r="A61" s="122" t="s">
        <v>184</v>
      </c>
      <c r="B61" s="121">
        <v>200</v>
      </c>
      <c r="C61" s="119" t="s">
        <v>265</v>
      </c>
      <c r="D61" s="119"/>
      <c r="E61" s="114">
        <f>E62+E63+E64</f>
        <v>31000</v>
      </c>
      <c r="F61" s="64">
        <f>F62+F63+F64</f>
        <v>14000</v>
      </c>
      <c r="G61" s="64">
        <f t="shared" si="6"/>
        <v>17000</v>
      </c>
      <c r="H61" s="11"/>
    </row>
    <row r="62" spans="1:8" ht="19.5" customHeight="1">
      <c r="A62" s="124" t="s">
        <v>178</v>
      </c>
      <c r="B62" s="121">
        <v>200</v>
      </c>
      <c r="C62" s="119" t="s">
        <v>265</v>
      </c>
      <c r="D62" s="119" t="s">
        <v>195</v>
      </c>
      <c r="E62" s="114">
        <v>5000</v>
      </c>
      <c r="F62" s="64"/>
      <c r="G62" s="64"/>
      <c r="H62" s="11"/>
    </row>
    <row r="63" spans="1:8" ht="16.5" customHeight="1">
      <c r="A63" s="117" t="s">
        <v>185</v>
      </c>
      <c r="B63" s="113">
        <v>200</v>
      </c>
      <c r="C63" s="119" t="s">
        <v>265</v>
      </c>
      <c r="D63" s="119" t="s">
        <v>200</v>
      </c>
      <c r="E63" s="114">
        <v>7000</v>
      </c>
      <c r="F63" s="64">
        <v>5000</v>
      </c>
      <c r="G63" s="64">
        <f t="shared" si="6"/>
        <v>2000</v>
      </c>
      <c r="H63" s="10"/>
    </row>
    <row r="64" spans="1:8" ht="15.75" customHeight="1">
      <c r="A64" s="117" t="s">
        <v>181</v>
      </c>
      <c r="B64" s="113">
        <v>200</v>
      </c>
      <c r="C64" s="119" t="s">
        <v>265</v>
      </c>
      <c r="D64" s="119"/>
      <c r="E64" s="114">
        <f>E65+E66</f>
        <v>19000</v>
      </c>
      <c r="F64" s="64">
        <f>F65+F66</f>
        <v>9000</v>
      </c>
      <c r="G64" s="64">
        <f t="shared" si="6"/>
        <v>10000</v>
      </c>
      <c r="H64" s="10"/>
    </row>
    <row r="65" spans="1:8" ht="15.75" customHeight="1">
      <c r="A65" s="123" t="s">
        <v>323</v>
      </c>
      <c r="B65" s="118" t="s">
        <v>277</v>
      </c>
      <c r="C65" s="119" t="s">
        <v>378</v>
      </c>
      <c r="D65" s="119" t="s">
        <v>322</v>
      </c>
      <c r="E65" s="111">
        <v>10000</v>
      </c>
      <c r="F65" s="111"/>
      <c r="G65" s="64">
        <f t="shared" si="6"/>
        <v>10000</v>
      </c>
      <c r="H65" s="10"/>
    </row>
    <row r="66" spans="1:8" ht="32.25" customHeight="1">
      <c r="A66" s="115" t="s">
        <v>351</v>
      </c>
      <c r="B66" s="113">
        <v>200</v>
      </c>
      <c r="C66" s="119" t="s">
        <v>265</v>
      </c>
      <c r="D66" s="119" t="s">
        <v>346</v>
      </c>
      <c r="E66" s="114">
        <v>9000</v>
      </c>
      <c r="F66" s="64">
        <v>9000</v>
      </c>
      <c r="G66" s="64">
        <f t="shared" si="6"/>
        <v>0</v>
      </c>
      <c r="H66" s="10"/>
    </row>
    <row r="67" spans="1:8" ht="92.25" customHeight="1" hidden="1">
      <c r="A67" s="109" t="s">
        <v>88</v>
      </c>
      <c r="B67" s="113">
        <v>200</v>
      </c>
      <c r="C67" s="119" t="s">
        <v>132</v>
      </c>
      <c r="D67" s="119"/>
      <c r="E67" s="114">
        <f>E68</f>
        <v>7200</v>
      </c>
      <c r="F67" s="64" t="str">
        <f>F68</f>
        <v>-</v>
      </c>
      <c r="G67" s="64">
        <f>E67</f>
        <v>7200</v>
      </c>
      <c r="H67" s="10"/>
    </row>
    <row r="68" spans="1:8" ht="38.25" customHeight="1" hidden="1">
      <c r="A68" s="109" t="s">
        <v>95</v>
      </c>
      <c r="B68" s="113">
        <v>200</v>
      </c>
      <c r="C68" s="119" t="s">
        <v>133</v>
      </c>
      <c r="D68" s="119"/>
      <c r="E68" s="114">
        <v>7200</v>
      </c>
      <c r="F68" s="64" t="s">
        <v>50</v>
      </c>
      <c r="G68" s="64">
        <f>E68</f>
        <v>7200</v>
      </c>
      <c r="H68" s="10"/>
    </row>
    <row r="69" spans="1:8" ht="24" customHeight="1" hidden="1">
      <c r="A69" s="109" t="s">
        <v>92</v>
      </c>
      <c r="B69" s="113">
        <v>200</v>
      </c>
      <c r="C69" s="119" t="s">
        <v>134</v>
      </c>
      <c r="D69" s="119"/>
      <c r="E69" s="114">
        <f>E70+E72</f>
        <v>83600</v>
      </c>
      <c r="F69" s="64">
        <f>F72</f>
        <v>6400</v>
      </c>
      <c r="G69" s="64">
        <f>E69-F69</f>
        <v>77200</v>
      </c>
      <c r="H69" s="10"/>
    </row>
    <row r="70" spans="1:8" ht="126.75" customHeight="1" hidden="1">
      <c r="A70" s="109" t="s">
        <v>89</v>
      </c>
      <c r="B70" s="113">
        <v>200</v>
      </c>
      <c r="C70" s="119" t="s">
        <v>135</v>
      </c>
      <c r="D70" s="119"/>
      <c r="E70" s="114">
        <f>E71</f>
        <v>7200</v>
      </c>
      <c r="F70" s="64" t="str">
        <f>F71</f>
        <v>-</v>
      </c>
      <c r="G70" s="64">
        <f>E70</f>
        <v>7200</v>
      </c>
      <c r="H70" s="10"/>
    </row>
    <row r="71" spans="1:8" ht="36.75" customHeight="1" hidden="1">
      <c r="A71" s="109" t="s">
        <v>95</v>
      </c>
      <c r="B71" s="113">
        <v>200</v>
      </c>
      <c r="C71" s="119" t="s">
        <v>136</v>
      </c>
      <c r="D71" s="119"/>
      <c r="E71" s="114">
        <v>7200</v>
      </c>
      <c r="F71" s="64" t="s">
        <v>50</v>
      </c>
      <c r="G71" s="64">
        <f>E71</f>
        <v>7200</v>
      </c>
      <c r="H71" s="10"/>
    </row>
    <row r="72" spans="1:8" ht="177" customHeight="1" hidden="1">
      <c r="A72" s="109" t="s">
        <v>90</v>
      </c>
      <c r="B72" s="113">
        <v>200</v>
      </c>
      <c r="C72" s="119" t="s">
        <v>137</v>
      </c>
      <c r="D72" s="119"/>
      <c r="E72" s="114">
        <f>E73</f>
        <v>76400</v>
      </c>
      <c r="F72" s="64">
        <f>F73</f>
        <v>6400</v>
      </c>
      <c r="G72" s="64">
        <f>E72-F72</f>
        <v>70000</v>
      </c>
      <c r="H72" s="10"/>
    </row>
    <row r="73" spans="1:8" ht="16.5" customHeight="1" hidden="1">
      <c r="A73" s="124" t="s">
        <v>26</v>
      </c>
      <c r="B73" s="113">
        <v>200</v>
      </c>
      <c r="C73" s="119" t="s">
        <v>138</v>
      </c>
      <c r="D73" s="119"/>
      <c r="E73" s="114">
        <v>76400</v>
      </c>
      <c r="F73" s="64">
        <v>6400</v>
      </c>
      <c r="G73" s="64">
        <f>E73-F73</f>
        <v>70000</v>
      </c>
      <c r="H73" s="10"/>
    </row>
    <row r="74" spans="1:8" ht="24.75" customHeight="1" hidden="1">
      <c r="A74" s="124" t="s">
        <v>96</v>
      </c>
      <c r="B74" s="113">
        <v>200</v>
      </c>
      <c r="C74" s="119" t="s">
        <v>139</v>
      </c>
      <c r="D74" s="119"/>
      <c r="E74" s="114">
        <f>E75</f>
        <v>10000</v>
      </c>
      <c r="F74" s="64" t="str">
        <f>F75</f>
        <v>-</v>
      </c>
      <c r="G74" s="64">
        <f>E74</f>
        <v>10000</v>
      </c>
      <c r="H74" s="10"/>
    </row>
    <row r="75" spans="1:8" ht="96" customHeight="1" hidden="1">
      <c r="A75" s="124" t="s">
        <v>97</v>
      </c>
      <c r="B75" s="113">
        <v>200</v>
      </c>
      <c r="C75" s="119" t="s">
        <v>140</v>
      </c>
      <c r="D75" s="119"/>
      <c r="E75" s="114">
        <f>E76</f>
        <v>10000</v>
      </c>
      <c r="F75" s="64" t="str">
        <f>F76</f>
        <v>-</v>
      </c>
      <c r="G75" s="64">
        <f>E75</f>
        <v>10000</v>
      </c>
      <c r="H75" s="10"/>
    </row>
    <row r="76" spans="1:8" ht="47.25" hidden="1">
      <c r="A76" s="109" t="s">
        <v>95</v>
      </c>
      <c r="B76" s="113">
        <v>200</v>
      </c>
      <c r="C76" s="119" t="s">
        <v>141</v>
      </c>
      <c r="D76" s="119"/>
      <c r="E76" s="114">
        <v>10000</v>
      </c>
      <c r="F76" s="64" t="s">
        <v>50</v>
      </c>
      <c r="G76" s="64">
        <f>E76</f>
        <v>10000</v>
      </c>
      <c r="H76" s="10"/>
    </row>
    <row r="77" spans="1:8" ht="18" customHeight="1" hidden="1">
      <c r="A77" s="109" t="s">
        <v>123</v>
      </c>
      <c r="B77" s="113">
        <v>200</v>
      </c>
      <c r="C77" s="119" t="s">
        <v>142</v>
      </c>
      <c r="D77" s="119"/>
      <c r="E77" s="114">
        <f>E78</f>
        <v>1087000</v>
      </c>
      <c r="F77" s="64">
        <f>F78</f>
        <v>1000</v>
      </c>
      <c r="G77" s="64">
        <f aca="true" t="shared" si="7" ref="G77:G82">E77-F77</f>
        <v>1086000</v>
      </c>
      <c r="H77" s="10"/>
    </row>
    <row r="78" spans="1:8" ht="16.5" customHeight="1" hidden="1">
      <c r="A78" s="109" t="s">
        <v>80</v>
      </c>
      <c r="B78" s="113">
        <v>200</v>
      </c>
      <c r="C78" s="119" t="s">
        <v>143</v>
      </c>
      <c r="D78" s="119"/>
      <c r="E78" s="114">
        <f>E79</f>
        <v>1087000</v>
      </c>
      <c r="F78" s="64">
        <f>F79</f>
        <v>1000</v>
      </c>
      <c r="G78" s="64">
        <f t="shared" si="7"/>
        <v>1086000</v>
      </c>
      <c r="H78" s="10"/>
    </row>
    <row r="79" spans="1:8" ht="35.25" customHeight="1" hidden="1">
      <c r="A79" s="117" t="s">
        <v>145</v>
      </c>
      <c r="B79" s="113">
        <v>200</v>
      </c>
      <c r="C79" s="119" t="s">
        <v>144</v>
      </c>
      <c r="D79" s="119"/>
      <c r="E79" s="114">
        <f>E80+E89</f>
        <v>1087000</v>
      </c>
      <c r="F79" s="64">
        <f>F80</f>
        <v>1000</v>
      </c>
      <c r="G79" s="64">
        <f t="shared" si="7"/>
        <v>1086000</v>
      </c>
      <c r="H79" s="10"/>
    </row>
    <row r="80" spans="1:8" ht="35.25" customHeight="1" hidden="1">
      <c r="A80" s="117" t="s">
        <v>93</v>
      </c>
      <c r="B80" s="113">
        <v>200</v>
      </c>
      <c r="C80" s="119" t="s">
        <v>146</v>
      </c>
      <c r="D80" s="119"/>
      <c r="E80" s="114">
        <f>E81+E83+E85+E87</f>
        <v>967000</v>
      </c>
      <c r="F80" s="64">
        <f>F81</f>
        <v>1000</v>
      </c>
      <c r="G80" s="64">
        <f t="shared" si="7"/>
        <v>966000</v>
      </c>
      <c r="H80" s="10"/>
    </row>
    <row r="81" spans="1:8" ht="96.75" customHeight="1" hidden="1">
      <c r="A81" s="117" t="s">
        <v>91</v>
      </c>
      <c r="B81" s="113">
        <v>200</v>
      </c>
      <c r="C81" s="119" t="s">
        <v>147</v>
      </c>
      <c r="D81" s="119"/>
      <c r="E81" s="114">
        <f>E82</f>
        <v>797000</v>
      </c>
      <c r="F81" s="64">
        <f>F82</f>
        <v>1000</v>
      </c>
      <c r="G81" s="64">
        <f t="shared" si="7"/>
        <v>796000</v>
      </c>
      <c r="H81" s="10"/>
    </row>
    <row r="82" spans="1:8" ht="36" customHeight="1" hidden="1">
      <c r="A82" s="109" t="s">
        <v>95</v>
      </c>
      <c r="B82" s="113">
        <v>200</v>
      </c>
      <c r="C82" s="119" t="s">
        <v>148</v>
      </c>
      <c r="D82" s="119"/>
      <c r="E82" s="114">
        <v>797000</v>
      </c>
      <c r="F82" s="64">
        <v>1000</v>
      </c>
      <c r="G82" s="64">
        <f t="shared" si="7"/>
        <v>796000</v>
      </c>
      <c r="H82" s="10"/>
    </row>
    <row r="83" spans="1:8" ht="72" customHeight="1" hidden="1">
      <c r="A83" s="124" t="s">
        <v>98</v>
      </c>
      <c r="B83" s="113">
        <v>200</v>
      </c>
      <c r="C83" s="119" t="s">
        <v>149</v>
      </c>
      <c r="D83" s="119"/>
      <c r="E83" s="114">
        <f>E84</f>
        <v>60000</v>
      </c>
      <c r="F83" s="64" t="str">
        <f>F84</f>
        <v>-</v>
      </c>
      <c r="G83" s="64">
        <f>E83</f>
        <v>60000</v>
      </c>
      <c r="H83" s="10"/>
    </row>
    <row r="84" spans="1:8" ht="37.5" customHeight="1" hidden="1">
      <c r="A84" s="109" t="s">
        <v>95</v>
      </c>
      <c r="B84" s="113">
        <v>200</v>
      </c>
      <c r="C84" s="119" t="s">
        <v>150</v>
      </c>
      <c r="D84" s="119"/>
      <c r="E84" s="114">
        <v>60000</v>
      </c>
      <c r="F84" s="64" t="s">
        <v>50</v>
      </c>
      <c r="G84" s="64">
        <f>E84</f>
        <v>60000</v>
      </c>
      <c r="H84" s="10"/>
    </row>
    <row r="85" spans="1:8" ht="95.25" customHeight="1" hidden="1">
      <c r="A85" s="117" t="s">
        <v>100</v>
      </c>
      <c r="B85" s="113">
        <v>200</v>
      </c>
      <c r="C85" s="119" t="s">
        <v>151</v>
      </c>
      <c r="D85" s="119"/>
      <c r="E85" s="114">
        <f>E86</f>
        <v>101700</v>
      </c>
      <c r="F85" s="64" t="str">
        <f>F86</f>
        <v>-</v>
      </c>
      <c r="G85" s="64">
        <f aca="true" t="shared" si="8" ref="G85:G91">E85</f>
        <v>101700</v>
      </c>
      <c r="H85" s="10"/>
    </row>
    <row r="86" spans="1:8" ht="35.25" customHeight="1" hidden="1">
      <c r="A86" s="109" t="s">
        <v>95</v>
      </c>
      <c r="B86" s="113">
        <v>200</v>
      </c>
      <c r="C86" s="119" t="s">
        <v>152</v>
      </c>
      <c r="D86" s="119"/>
      <c r="E86" s="114">
        <v>101700</v>
      </c>
      <c r="F86" s="64" t="s">
        <v>50</v>
      </c>
      <c r="G86" s="64">
        <f t="shared" si="8"/>
        <v>101700</v>
      </c>
      <c r="H86" s="10"/>
    </row>
    <row r="87" spans="1:8" ht="96.75" customHeight="1" hidden="1">
      <c r="A87" s="117" t="s">
        <v>99</v>
      </c>
      <c r="B87" s="113">
        <v>200</v>
      </c>
      <c r="C87" s="119" t="s">
        <v>153</v>
      </c>
      <c r="D87" s="119"/>
      <c r="E87" s="114">
        <f>E88</f>
        <v>8300</v>
      </c>
      <c r="F87" s="64" t="str">
        <f>F88</f>
        <v>-</v>
      </c>
      <c r="G87" s="64">
        <f t="shared" si="8"/>
        <v>8300</v>
      </c>
      <c r="H87" s="10"/>
    </row>
    <row r="88" spans="1:8" ht="38.25" customHeight="1" hidden="1">
      <c r="A88" s="109" t="s">
        <v>95</v>
      </c>
      <c r="B88" s="113">
        <v>200</v>
      </c>
      <c r="C88" s="119" t="s">
        <v>155</v>
      </c>
      <c r="D88" s="119"/>
      <c r="E88" s="114">
        <v>8300</v>
      </c>
      <c r="F88" s="64" t="s">
        <v>50</v>
      </c>
      <c r="G88" s="64">
        <f t="shared" si="8"/>
        <v>8300</v>
      </c>
      <c r="H88" s="10"/>
    </row>
    <row r="89" spans="1:8" ht="36" customHeight="1" hidden="1">
      <c r="A89" s="109" t="s">
        <v>94</v>
      </c>
      <c r="B89" s="113">
        <v>200</v>
      </c>
      <c r="C89" s="119" t="s">
        <v>156</v>
      </c>
      <c r="D89" s="119"/>
      <c r="E89" s="114">
        <f>E90</f>
        <v>120000</v>
      </c>
      <c r="F89" s="64" t="str">
        <f>F90</f>
        <v>-</v>
      </c>
      <c r="G89" s="64">
        <f t="shared" si="8"/>
        <v>120000</v>
      </c>
      <c r="H89" s="10"/>
    </row>
    <row r="90" spans="1:8" ht="86.25" customHeight="1" hidden="1">
      <c r="A90" s="109" t="s">
        <v>101</v>
      </c>
      <c r="B90" s="113">
        <v>200</v>
      </c>
      <c r="C90" s="119" t="s">
        <v>154</v>
      </c>
      <c r="D90" s="119"/>
      <c r="E90" s="114">
        <f>E91</f>
        <v>120000</v>
      </c>
      <c r="F90" s="64" t="str">
        <f>F91</f>
        <v>-</v>
      </c>
      <c r="G90" s="64">
        <f t="shared" si="8"/>
        <v>120000</v>
      </c>
      <c r="H90" s="10"/>
    </row>
    <row r="91" spans="1:8" ht="37.5" customHeight="1" hidden="1">
      <c r="A91" s="109" t="s">
        <v>95</v>
      </c>
      <c r="B91" s="113">
        <v>200</v>
      </c>
      <c r="C91" s="119" t="s">
        <v>186</v>
      </c>
      <c r="D91" s="119"/>
      <c r="E91" s="114">
        <v>120000</v>
      </c>
      <c r="F91" s="64" t="s">
        <v>50</v>
      </c>
      <c r="G91" s="64">
        <f t="shared" si="8"/>
        <v>120000</v>
      </c>
      <c r="H91" s="10"/>
    </row>
    <row r="92" spans="1:8" ht="37.5" customHeight="1">
      <c r="A92" s="152" t="s">
        <v>357</v>
      </c>
      <c r="B92" s="113">
        <v>200</v>
      </c>
      <c r="C92" s="119" t="s">
        <v>356</v>
      </c>
      <c r="D92" s="119"/>
      <c r="E92" s="114">
        <f>E93</f>
        <v>8000</v>
      </c>
      <c r="F92" s="64">
        <v>0</v>
      </c>
      <c r="G92" s="64">
        <f aca="true" t="shared" si="9" ref="G92:G101">E92-F92</f>
        <v>8000</v>
      </c>
      <c r="H92" s="10"/>
    </row>
    <row r="93" spans="1:8" ht="37.5" customHeight="1">
      <c r="A93" s="124" t="s">
        <v>187</v>
      </c>
      <c r="B93" s="113"/>
      <c r="C93" s="119" t="s">
        <v>356</v>
      </c>
      <c r="D93" s="119"/>
      <c r="E93" s="114">
        <f>E94+E95</f>
        <v>8000</v>
      </c>
      <c r="F93" s="64">
        <f>F94+F95</f>
        <v>0</v>
      </c>
      <c r="G93" s="64">
        <f t="shared" si="9"/>
        <v>8000</v>
      </c>
      <c r="H93" s="10"/>
    </row>
    <row r="94" spans="1:8" ht="37.5" customHeight="1">
      <c r="A94" s="124" t="s">
        <v>204</v>
      </c>
      <c r="B94" s="121">
        <v>200</v>
      </c>
      <c r="C94" s="119" t="s">
        <v>356</v>
      </c>
      <c r="D94" s="119" t="s">
        <v>201</v>
      </c>
      <c r="E94" s="114">
        <v>4000</v>
      </c>
      <c r="F94" s="64">
        <v>0</v>
      </c>
      <c r="G94" s="64">
        <f t="shared" si="9"/>
        <v>4000</v>
      </c>
      <c r="H94" s="10"/>
    </row>
    <row r="95" spans="1:8" ht="37.5" customHeight="1">
      <c r="A95" s="124" t="s">
        <v>239</v>
      </c>
      <c r="B95" s="113">
        <v>200</v>
      </c>
      <c r="C95" s="119" t="s">
        <v>356</v>
      </c>
      <c r="D95" s="119" t="s">
        <v>240</v>
      </c>
      <c r="E95" s="114">
        <v>4000</v>
      </c>
      <c r="F95" s="64">
        <v>0</v>
      </c>
      <c r="G95" s="64">
        <f t="shared" si="9"/>
        <v>4000</v>
      </c>
      <c r="H95" s="10"/>
    </row>
    <row r="96" spans="1:8" s="2" customFormat="1" ht="37.5" customHeight="1">
      <c r="A96" s="152" t="s">
        <v>388</v>
      </c>
      <c r="B96" s="197">
        <v>200</v>
      </c>
      <c r="C96" s="198" t="s">
        <v>389</v>
      </c>
      <c r="D96" s="198"/>
      <c r="E96" s="199">
        <f>E97</f>
        <v>40000</v>
      </c>
      <c r="F96" s="200">
        <f aca="true" t="shared" si="10" ref="E96:F98">F97</f>
        <v>40000</v>
      </c>
      <c r="G96" s="200">
        <f t="shared" si="9"/>
        <v>0</v>
      </c>
      <c r="H96" s="201"/>
    </row>
    <row r="97" spans="1:8" s="2" customFormat="1" ht="37.5" customHeight="1">
      <c r="A97" s="152" t="s">
        <v>390</v>
      </c>
      <c r="B97" s="197">
        <v>200</v>
      </c>
      <c r="C97" s="198" t="s">
        <v>391</v>
      </c>
      <c r="D97" s="198"/>
      <c r="E97" s="199">
        <f t="shared" si="10"/>
        <v>40000</v>
      </c>
      <c r="F97" s="200">
        <f t="shared" si="10"/>
        <v>40000</v>
      </c>
      <c r="G97" s="200">
        <f t="shared" si="9"/>
        <v>0</v>
      </c>
      <c r="H97" s="201"/>
    </row>
    <row r="98" spans="1:8" s="2" customFormat="1" ht="45.75" customHeight="1">
      <c r="A98" s="115" t="s">
        <v>392</v>
      </c>
      <c r="B98" s="202">
        <v>200</v>
      </c>
      <c r="C98" s="203" t="s">
        <v>393</v>
      </c>
      <c r="D98" s="203"/>
      <c r="E98" s="204">
        <f t="shared" si="10"/>
        <v>40000</v>
      </c>
      <c r="F98" s="120">
        <f t="shared" si="10"/>
        <v>40000</v>
      </c>
      <c r="G98" s="120">
        <f t="shared" si="9"/>
        <v>0</v>
      </c>
      <c r="H98" s="201"/>
    </row>
    <row r="99" spans="1:8" s="2" customFormat="1" ht="37.5" customHeight="1">
      <c r="A99" s="115" t="s">
        <v>394</v>
      </c>
      <c r="B99" s="202">
        <v>200</v>
      </c>
      <c r="C99" s="203" t="s">
        <v>393</v>
      </c>
      <c r="D99" s="203" t="s">
        <v>325</v>
      </c>
      <c r="E99" s="204">
        <v>40000</v>
      </c>
      <c r="F99" s="120">
        <v>40000</v>
      </c>
      <c r="G99" s="120">
        <f t="shared" si="9"/>
        <v>0</v>
      </c>
      <c r="H99" s="201"/>
    </row>
    <row r="100" spans="1:8" ht="37.5" customHeight="1">
      <c r="A100" s="164" t="s">
        <v>331</v>
      </c>
      <c r="B100" s="153"/>
      <c r="C100" s="169" t="s">
        <v>340</v>
      </c>
      <c r="D100" s="169"/>
      <c r="E100" s="150">
        <f>E101</f>
        <v>1438200</v>
      </c>
      <c r="F100" s="151">
        <f>F101</f>
        <v>795637.2100000001</v>
      </c>
      <c r="G100" s="151">
        <f t="shared" si="9"/>
        <v>642562.7899999999</v>
      </c>
      <c r="H100" s="10"/>
    </row>
    <row r="101" spans="1:8" ht="24" customHeight="1">
      <c r="A101" s="165" t="s">
        <v>282</v>
      </c>
      <c r="B101" s="148">
        <v>200</v>
      </c>
      <c r="C101" s="149" t="s">
        <v>287</v>
      </c>
      <c r="D101" s="149"/>
      <c r="E101" s="150">
        <f>E112</f>
        <v>1438200</v>
      </c>
      <c r="F101" s="150">
        <f>F112+F118+F125</f>
        <v>795637.2100000001</v>
      </c>
      <c r="G101" s="151">
        <f t="shared" si="9"/>
        <v>642562.7899999999</v>
      </c>
      <c r="H101" s="11"/>
    </row>
    <row r="102" spans="1:8" ht="15.75" customHeight="1" hidden="1">
      <c r="A102" s="126" t="s">
        <v>283</v>
      </c>
      <c r="B102" s="121"/>
      <c r="C102" s="127"/>
      <c r="D102" s="127"/>
      <c r="E102" s="114"/>
      <c r="F102" s="64"/>
      <c r="G102" s="151">
        <f aca="true" t="shared" si="11" ref="G102:G116">E102-F102</f>
        <v>0</v>
      </c>
      <c r="H102" s="11"/>
    </row>
    <row r="103" spans="1:8" ht="50.25" customHeight="1" hidden="1">
      <c r="A103" s="126" t="s">
        <v>284</v>
      </c>
      <c r="B103" s="121"/>
      <c r="C103" s="127"/>
      <c r="D103" s="127"/>
      <c r="E103" s="114"/>
      <c r="F103" s="64"/>
      <c r="G103" s="151">
        <f t="shared" si="11"/>
        <v>0</v>
      </c>
      <c r="H103" s="11"/>
    </row>
    <row r="104" spans="1:8" ht="35.25" customHeight="1" hidden="1">
      <c r="A104" s="126" t="s">
        <v>285</v>
      </c>
      <c r="B104" s="121"/>
      <c r="C104" s="127"/>
      <c r="D104" s="127"/>
      <c r="E104" s="114"/>
      <c r="F104" s="64"/>
      <c r="G104" s="151">
        <f t="shared" si="11"/>
        <v>0</v>
      </c>
      <c r="H104" s="11"/>
    </row>
    <row r="105" spans="1:8" ht="116.25" customHeight="1" hidden="1">
      <c r="A105" s="122"/>
      <c r="B105" s="121"/>
      <c r="C105" s="127"/>
      <c r="D105" s="127"/>
      <c r="E105" s="114"/>
      <c r="F105" s="64"/>
      <c r="G105" s="151">
        <f t="shared" si="11"/>
        <v>0</v>
      </c>
      <c r="H105" s="11"/>
    </row>
    <row r="106" spans="1:8" ht="33.75" customHeight="1" hidden="1">
      <c r="A106" s="109"/>
      <c r="B106" s="121"/>
      <c r="C106" s="127"/>
      <c r="D106" s="127"/>
      <c r="E106" s="114"/>
      <c r="F106" s="64"/>
      <c r="G106" s="151">
        <f t="shared" si="11"/>
        <v>0</v>
      </c>
      <c r="H106" s="11"/>
    </row>
    <row r="107" spans="1:8" ht="14.25" customHeight="1" hidden="1">
      <c r="A107" s="117"/>
      <c r="B107" s="113"/>
      <c r="C107" s="93"/>
      <c r="D107" s="93"/>
      <c r="E107" s="114"/>
      <c r="F107" s="64"/>
      <c r="G107" s="151">
        <f t="shared" si="11"/>
        <v>0</v>
      </c>
      <c r="H107" s="10"/>
    </row>
    <row r="108" spans="1:8" ht="23.25" customHeight="1" hidden="1">
      <c r="A108" s="117"/>
      <c r="B108" s="113"/>
      <c r="C108" s="93"/>
      <c r="D108" s="93"/>
      <c r="E108" s="114"/>
      <c r="F108" s="64"/>
      <c r="G108" s="151">
        <f t="shared" si="11"/>
        <v>0</v>
      </c>
      <c r="H108" s="10"/>
    </row>
    <row r="109" spans="1:8" ht="17.25" customHeight="1" hidden="1">
      <c r="A109" s="117"/>
      <c r="B109" s="113"/>
      <c r="C109" s="93"/>
      <c r="D109" s="93"/>
      <c r="E109" s="114"/>
      <c r="F109" s="64"/>
      <c r="G109" s="151">
        <f t="shared" si="11"/>
        <v>0</v>
      </c>
      <c r="H109" s="10"/>
    </row>
    <row r="110" spans="1:8" ht="30" customHeight="1" hidden="1">
      <c r="A110" s="117"/>
      <c r="B110" s="113"/>
      <c r="C110" s="93"/>
      <c r="D110" s="93"/>
      <c r="E110" s="114"/>
      <c r="F110" s="64"/>
      <c r="G110" s="151">
        <f t="shared" si="11"/>
        <v>0</v>
      </c>
      <c r="H110" s="10"/>
    </row>
    <row r="111" spans="1:8" ht="12.75" customHeight="1" hidden="1">
      <c r="A111" s="109"/>
      <c r="B111" s="113"/>
      <c r="C111" s="93"/>
      <c r="D111" s="93"/>
      <c r="E111" s="114"/>
      <c r="F111" s="64"/>
      <c r="G111" s="151">
        <f t="shared" si="11"/>
        <v>0</v>
      </c>
      <c r="H111" s="10"/>
    </row>
    <row r="112" spans="1:8" ht="35.25" customHeight="1">
      <c r="A112" s="115" t="s">
        <v>283</v>
      </c>
      <c r="B112" s="113">
        <v>200</v>
      </c>
      <c r="C112" s="93" t="s">
        <v>288</v>
      </c>
      <c r="D112" s="93"/>
      <c r="E112" s="114">
        <f>E113</f>
        <v>1438200</v>
      </c>
      <c r="F112" s="64">
        <f>F113</f>
        <v>120540</v>
      </c>
      <c r="G112" s="64">
        <f t="shared" si="11"/>
        <v>1317660</v>
      </c>
      <c r="H112" s="10"/>
    </row>
    <row r="113" spans="1:8" ht="23.25" customHeight="1">
      <c r="A113" s="112" t="s">
        <v>284</v>
      </c>
      <c r="B113" s="113">
        <v>200</v>
      </c>
      <c r="C113" s="93" t="s">
        <v>289</v>
      </c>
      <c r="D113" s="93"/>
      <c r="E113" s="114">
        <f>E114+E118+E125</f>
        <v>1438200</v>
      </c>
      <c r="F113" s="64">
        <f>F114</f>
        <v>120540</v>
      </c>
      <c r="G113" s="64">
        <f t="shared" si="11"/>
        <v>1317660</v>
      </c>
      <c r="H113" s="10"/>
    </row>
    <row r="114" spans="1:8" ht="23.25" customHeight="1">
      <c r="A114" s="126" t="s">
        <v>299</v>
      </c>
      <c r="B114" s="113">
        <v>200</v>
      </c>
      <c r="C114" s="93" t="s">
        <v>300</v>
      </c>
      <c r="D114" s="93"/>
      <c r="E114" s="114">
        <f>E115</f>
        <v>270000</v>
      </c>
      <c r="F114" s="64">
        <f>F115</f>
        <v>120540</v>
      </c>
      <c r="G114" s="64">
        <f t="shared" si="11"/>
        <v>149460</v>
      </c>
      <c r="H114" s="10"/>
    </row>
    <row r="115" spans="1:8" ht="32.25" customHeight="1">
      <c r="A115" s="126" t="s">
        <v>286</v>
      </c>
      <c r="B115" s="113">
        <v>200</v>
      </c>
      <c r="C115" s="93" t="s">
        <v>301</v>
      </c>
      <c r="D115" s="93"/>
      <c r="E115" s="114">
        <f>E116</f>
        <v>270000</v>
      </c>
      <c r="F115" s="64">
        <f>F116</f>
        <v>120540</v>
      </c>
      <c r="G115" s="64">
        <f t="shared" si="11"/>
        <v>149460</v>
      </c>
      <c r="H115" s="10"/>
    </row>
    <row r="116" spans="1:8" ht="39.75" customHeight="1">
      <c r="A116" s="126" t="s">
        <v>341</v>
      </c>
      <c r="B116" s="113">
        <v>200</v>
      </c>
      <c r="C116" s="93" t="s">
        <v>302</v>
      </c>
      <c r="D116" s="93"/>
      <c r="E116" s="114">
        <f>E117</f>
        <v>270000</v>
      </c>
      <c r="F116" s="64">
        <f>F117</f>
        <v>120540</v>
      </c>
      <c r="G116" s="64">
        <f t="shared" si="11"/>
        <v>149460</v>
      </c>
      <c r="H116" s="10"/>
    </row>
    <row r="117" spans="1:8" ht="39.75" customHeight="1">
      <c r="A117" s="117" t="s">
        <v>198</v>
      </c>
      <c r="B117" s="113">
        <v>200</v>
      </c>
      <c r="C117" s="93" t="s">
        <v>303</v>
      </c>
      <c r="D117" s="93" t="s">
        <v>325</v>
      </c>
      <c r="E117" s="114">
        <v>270000</v>
      </c>
      <c r="F117" s="64">
        <v>120540</v>
      </c>
      <c r="G117" s="64">
        <f aca="true" t="shared" si="12" ref="G117:G129">E117-F117</f>
        <v>149460</v>
      </c>
      <c r="H117" s="10"/>
    </row>
    <row r="118" spans="1:8" ht="39.75" customHeight="1">
      <c r="A118" s="164" t="s">
        <v>285</v>
      </c>
      <c r="B118" s="153">
        <v>200</v>
      </c>
      <c r="C118" s="154" t="s">
        <v>332</v>
      </c>
      <c r="D118" s="154"/>
      <c r="E118" s="150">
        <f>E119</f>
        <v>800000</v>
      </c>
      <c r="F118" s="151">
        <f>F119</f>
        <v>482366.81</v>
      </c>
      <c r="G118" s="151">
        <f t="shared" si="12"/>
        <v>317633.19</v>
      </c>
      <c r="H118" s="10"/>
    </row>
    <row r="119" spans="1:8" ht="39.75" customHeight="1">
      <c r="A119" s="126" t="s">
        <v>286</v>
      </c>
      <c r="B119" s="113">
        <v>200</v>
      </c>
      <c r="C119" s="93" t="s">
        <v>333</v>
      </c>
      <c r="D119" s="93"/>
      <c r="E119" s="114">
        <f>E120</f>
        <v>800000</v>
      </c>
      <c r="F119" s="64">
        <f>F120</f>
        <v>482366.81</v>
      </c>
      <c r="G119" s="64">
        <f t="shared" si="12"/>
        <v>317633.19</v>
      </c>
      <c r="H119" s="10"/>
    </row>
    <row r="120" spans="1:8" ht="39.75" customHeight="1">
      <c r="A120" s="126" t="s">
        <v>341</v>
      </c>
      <c r="B120" s="113">
        <v>200</v>
      </c>
      <c r="C120" s="93" t="s">
        <v>334</v>
      </c>
      <c r="D120" s="93"/>
      <c r="E120" s="114">
        <f>E121+E124</f>
        <v>800000</v>
      </c>
      <c r="F120" s="64">
        <f>F121+F124</f>
        <v>482366.81</v>
      </c>
      <c r="G120" s="64">
        <f t="shared" si="12"/>
        <v>317633.19</v>
      </c>
      <c r="H120" s="10"/>
    </row>
    <row r="121" spans="1:8" ht="39.75" customHeight="1">
      <c r="A121" s="152" t="s">
        <v>357</v>
      </c>
      <c r="B121" s="153">
        <v>200</v>
      </c>
      <c r="C121" s="154" t="s">
        <v>368</v>
      </c>
      <c r="D121" s="154"/>
      <c r="E121" s="114">
        <f>E122</f>
        <v>700000</v>
      </c>
      <c r="F121" s="64">
        <f>F122</f>
        <v>456814.81</v>
      </c>
      <c r="G121" s="64">
        <f>E121-F121</f>
        <v>243185.19</v>
      </c>
      <c r="H121" s="10"/>
    </row>
    <row r="122" spans="1:8" ht="39.75" customHeight="1">
      <c r="A122" s="109" t="s">
        <v>187</v>
      </c>
      <c r="B122" s="113">
        <v>200</v>
      </c>
      <c r="C122" s="93" t="s">
        <v>368</v>
      </c>
      <c r="D122" s="93" t="s">
        <v>203</v>
      </c>
      <c r="E122" s="114">
        <v>700000</v>
      </c>
      <c r="F122" s="64">
        <f>F123</f>
        <v>456814.81</v>
      </c>
      <c r="G122" s="64">
        <f>E122-F122</f>
        <v>243185.19</v>
      </c>
      <c r="H122" s="10"/>
    </row>
    <row r="123" spans="1:8" ht="39.75" customHeight="1">
      <c r="A123" s="124" t="s">
        <v>204</v>
      </c>
      <c r="B123" s="113">
        <v>200</v>
      </c>
      <c r="C123" s="93" t="s">
        <v>368</v>
      </c>
      <c r="D123" s="93" t="s">
        <v>201</v>
      </c>
      <c r="E123" s="114">
        <v>700000</v>
      </c>
      <c r="F123" s="64">
        <v>456814.81</v>
      </c>
      <c r="G123" s="64">
        <f>E123-F123</f>
        <v>243185.19</v>
      </c>
      <c r="H123" s="10"/>
    </row>
    <row r="124" spans="1:8" ht="46.5" customHeight="1">
      <c r="A124" s="115" t="s">
        <v>377</v>
      </c>
      <c r="B124" s="113">
        <v>200</v>
      </c>
      <c r="C124" s="93" t="s">
        <v>376</v>
      </c>
      <c r="D124" s="93" t="s">
        <v>346</v>
      </c>
      <c r="E124" s="114">
        <v>100000</v>
      </c>
      <c r="F124" s="64">
        <v>25552</v>
      </c>
      <c r="G124" s="64">
        <f t="shared" si="12"/>
        <v>74448</v>
      </c>
      <c r="H124" s="10"/>
    </row>
    <row r="125" spans="1:8" ht="39.75" customHeight="1">
      <c r="A125" s="155" t="s">
        <v>206</v>
      </c>
      <c r="B125" s="153">
        <v>200</v>
      </c>
      <c r="C125" s="154" t="s">
        <v>266</v>
      </c>
      <c r="D125" s="154"/>
      <c r="E125" s="150">
        <f>E126</f>
        <v>368200</v>
      </c>
      <c r="F125" s="150">
        <f>F126</f>
        <v>192730.4</v>
      </c>
      <c r="G125" s="151">
        <f t="shared" si="12"/>
        <v>175469.6</v>
      </c>
      <c r="H125" s="10"/>
    </row>
    <row r="126" spans="1:8" ht="39.75" customHeight="1">
      <c r="A126" s="117" t="s">
        <v>207</v>
      </c>
      <c r="B126" s="113">
        <v>200</v>
      </c>
      <c r="C126" s="93" t="s">
        <v>267</v>
      </c>
      <c r="D126" s="116"/>
      <c r="E126" s="114">
        <f>E127</f>
        <v>368200</v>
      </c>
      <c r="F126" s="114">
        <f>F127</f>
        <v>192730.4</v>
      </c>
      <c r="G126" s="64">
        <f t="shared" si="12"/>
        <v>175469.6</v>
      </c>
      <c r="H126" s="10"/>
    </row>
    <row r="127" spans="1:8" ht="49.5" customHeight="1">
      <c r="A127" s="117" t="s">
        <v>342</v>
      </c>
      <c r="B127" s="113">
        <v>200</v>
      </c>
      <c r="C127" s="93" t="s">
        <v>268</v>
      </c>
      <c r="D127" s="93"/>
      <c r="E127" s="114">
        <f>E128+E129</f>
        <v>368200</v>
      </c>
      <c r="F127" s="114">
        <f>F128+F129</f>
        <v>192730.4</v>
      </c>
      <c r="G127" s="64">
        <f t="shared" si="12"/>
        <v>175469.6</v>
      </c>
      <c r="H127" s="10"/>
    </row>
    <row r="128" spans="1:8" ht="51.75" customHeight="1">
      <c r="A128" s="180" t="s">
        <v>347</v>
      </c>
      <c r="B128" s="181">
        <v>200</v>
      </c>
      <c r="C128" s="182" t="s">
        <v>348</v>
      </c>
      <c r="D128" s="183" t="s">
        <v>281</v>
      </c>
      <c r="E128" s="184">
        <v>270000</v>
      </c>
      <c r="F128" s="185">
        <v>150770.4</v>
      </c>
      <c r="G128" s="186">
        <f t="shared" si="12"/>
        <v>119229.6</v>
      </c>
      <c r="H128" s="10"/>
    </row>
    <row r="129" spans="1:8" ht="50.25" customHeight="1">
      <c r="A129" s="115" t="s">
        <v>353</v>
      </c>
      <c r="B129" s="113">
        <v>200</v>
      </c>
      <c r="C129" s="93" t="s">
        <v>268</v>
      </c>
      <c r="D129" s="93" t="s">
        <v>346</v>
      </c>
      <c r="E129" s="114">
        <v>98200</v>
      </c>
      <c r="F129" s="64">
        <v>41960</v>
      </c>
      <c r="G129" s="64">
        <f t="shared" si="12"/>
        <v>56240</v>
      </c>
      <c r="H129" s="10"/>
    </row>
    <row r="130" spans="1:8" ht="21" customHeight="1">
      <c r="A130" s="205" t="s">
        <v>399</v>
      </c>
      <c r="B130" s="153">
        <v>200</v>
      </c>
      <c r="C130" s="154" t="s">
        <v>400</v>
      </c>
      <c r="D130" s="93"/>
      <c r="E130" s="150">
        <f aca="true" t="shared" si="13" ref="E130:F133">E131</f>
        <v>7000</v>
      </c>
      <c r="F130" s="151">
        <f t="shared" si="13"/>
        <v>7000</v>
      </c>
      <c r="G130" s="151">
        <f>F130-E130</f>
        <v>0</v>
      </c>
      <c r="H130" s="10"/>
    </row>
    <row r="131" spans="1:8" ht="21.75" customHeight="1">
      <c r="A131" s="109" t="s">
        <v>401</v>
      </c>
      <c r="B131" s="113">
        <v>200</v>
      </c>
      <c r="C131" s="93" t="s">
        <v>402</v>
      </c>
      <c r="D131" s="93"/>
      <c r="E131" s="114">
        <f t="shared" si="13"/>
        <v>7000</v>
      </c>
      <c r="F131" s="64">
        <f t="shared" si="13"/>
        <v>7000</v>
      </c>
      <c r="G131" s="64">
        <f>F131-E131</f>
        <v>0</v>
      </c>
      <c r="H131" s="10"/>
    </row>
    <row r="132" spans="1:8" ht="33" customHeight="1">
      <c r="A132" s="126" t="s">
        <v>286</v>
      </c>
      <c r="B132" s="113">
        <v>200</v>
      </c>
      <c r="C132" s="93" t="s">
        <v>403</v>
      </c>
      <c r="D132" s="93"/>
      <c r="E132" s="114">
        <f t="shared" si="13"/>
        <v>7000</v>
      </c>
      <c r="F132" s="64">
        <f t="shared" si="13"/>
        <v>7000</v>
      </c>
      <c r="G132" s="64">
        <f>F132-E132</f>
        <v>0</v>
      </c>
      <c r="H132" s="10"/>
    </row>
    <row r="133" spans="1:8" ht="33" customHeight="1">
      <c r="A133" s="126" t="s">
        <v>341</v>
      </c>
      <c r="B133" s="113">
        <v>200</v>
      </c>
      <c r="C133" s="93" t="s">
        <v>404</v>
      </c>
      <c r="D133" s="93"/>
      <c r="E133" s="114">
        <f t="shared" si="13"/>
        <v>7000</v>
      </c>
      <c r="F133" s="64">
        <f t="shared" si="13"/>
        <v>7000</v>
      </c>
      <c r="G133" s="64">
        <f>F133-E133</f>
        <v>0</v>
      </c>
      <c r="H133" s="10"/>
    </row>
    <row r="134" spans="1:8" ht="47.25" customHeight="1">
      <c r="A134" s="126" t="s">
        <v>405</v>
      </c>
      <c r="B134" s="113">
        <v>200</v>
      </c>
      <c r="C134" s="93" t="s">
        <v>404</v>
      </c>
      <c r="D134" s="93" t="s">
        <v>385</v>
      </c>
      <c r="E134" s="114">
        <v>7000</v>
      </c>
      <c r="F134" s="64">
        <v>7000</v>
      </c>
      <c r="G134" s="64">
        <f>F134-E134</f>
        <v>0</v>
      </c>
      <c r="H134" s="10"/>
    </row>
    <row r="135" spans="1:8" ht="20.25" customHeight="1">
      <c r="A135" s="155" t="s">
        <v>188</v>
      </c>
      <c r="B135" s="153">
        <v>200</v>
      </c>
      <c r="C135" s="154" t="s">
        <v>269</v>
      </c>
      <c r="D135" s="154"/>
      <c r="E135" s="150">
        <f>E139</f>
        <v>700000</v>
      </c>
      <c r="F135" s="151">
        <f>F136</f>
        <v>521386.47</v>
      </c>
      <c r="G135" s="151">
        <f>E135-F135</f>
        <v>178613.53000000003</v>
      </c>
      <c r="H135" s="10"/>
    </row>
    <row r="136" spans="1:8" ht="20.25" customHeight="1">
      <c r="A136" s="117" t="s">
        <v>231</v>
      </c>
      <c r="B136" s="113">
        <v>200</v>
      </c>
      <c r="C136" s="93" t="s">
        <v>270</v>
      </c>
      <c r="D136" s="93"/>
      <c r="E136" s="114">
        <f aca="true" t="shared" si="14" ref="E136:G138">E135</f>
        <v>700000</v>
      </c>
      <c r="F136" s="114">
        <f>F137</f>
        <v>521386.47</v>
      </c>
      <c r="G136" s="114">
        <f t="shared" si="14"/>
        <v>178613.53000000003</v>
      </c>
      <c r="H136" s="10"/>
    </row>
    <row r="137" spans="1:8" ht="30.75" customHeight="1">
      <c r="A137" s="117" t="s">
        <v>205</v>
      </c>
      <c r="B137" s="113">
        <v>200</v>
      </c>
      <c r="C137" s="93" t="s">
        <v>271</v>
      </c>
      <c r="D137" s="93"/>
      <c r="E137" s="114">
        <f aca="true" t="shared" si="15" ref="E137:F140">E138</f>
        <v>700000</v>
      </c>
      <c r="F137" s="114">
        <f>F138</f>
        <v>521386.47</v>
      </c>
      <c r="G137" s="114">
        <f t="shared" si="14"/>
        <v>178613.53000000003</v>
      </c>
      <c r="H137" s="10"/>
    </row>
    <row r="138" spans="1:8" ht="44.25" customHeight="1">
      <c r="A138" s="117" t="s">
        <v>232</v>
      </c>
      <c r="B138" s="113">
        <v>200</v>
      </c>
      <c r="C138" s="93" t="s">
        <v>272</v>
      </c>
      <c r="D138" s="93"/>
      <c r="E138" s="114">
        <f t="shared" si="15"/>
        <v>700000</v>
      </c>
      <c r="F138" s="114">
        <f t="shared" si="15"/>
        <v>521386.47</v>
      </c>
      <c r="G138" s="114">
        <f t="shared" si="14"/>
        <v>178613.53000000003</v>
      </c>
      <c r="H138" s="10"/>
    </row>
    <row r="139" spans="1:8" ht="20.25" customHeight="1">
      <c r="A139" s="117" t="s">
        <v>235</v>
      </c>
      <c r="B139" s="113">
        <v>200</v>
      </c>
      <c r="C139" s="93" t="s">
        <v>273</v>
      </c>
      <c r="D139" s="93"/>
      <c r="E139" s="114">
        <f t="shared" si="15"/>
        <v>700000</v>
      </c>
      <c r="F139" s="64">
        <f t="shared" si="15"/>
        <v>521386.47</v>
      </c>
      <c r="G139" s="64">
        <f>E139-F139</f>
        <v>178613.53000000003</v>
      </c>
      <c r="H139" s="10"/>
    </row>
    <row r="140" spans="1:8" ht="28.5" customHeight="1">
      <c r="A140" s="117" t="s">
        <v>233</v>
      </c>
      <c r="B140" s="113">
        <v>200</v>
      </c>
      <c r="C140" s="93" t="s">
        <v>274</v>
      </c>
      <c r="D140" s="93"/>
      <c r="E140" s="114">
        <f t="shared" si="15"/>
        <v>700000</v>
      </c>
      <c r="F140" s="64">
        <f t="shared" si="15"/>
        <v>521386.47</v>
      </c>
      <c r="G140" s="64">
        <f>E140-F140</f>
        <v>178613.53000000003</v>
      </c>
      <c r="H140" s="10"/>
    </row>
    <row r="141" spans="1:8" ht="30" customHeight="1">
      <c r="A141" s="117" t="s">
        <v>234</v>
      </c>
      <c r="B141" s="113">
        <v>200</v>
      </c>
      <c r="C141" s="93" t="s">
        <v>275</v>
      </c>
      <c r="D141" s="93"/>
      <c r="E141" s="114">
        <f>E142</f>
        <v>700000</v>
      </c>
      <c r="F141" s="64">
        <f>F142</f>
        <v>521386.47</v>
      </c>
      <c r="G141" s="64">
        <f>E141-F141</f>
        <v>178613.53000000003</v>
      </c>
      <c r="H141" s="10"/>
    </row>
    <row r="142" spans="1:8" ht="16.5" customHeight="1">
      <c r="A142" s="92" t="s">
        <v>237</v>
      </c>
      <c r="B142" s="130">
        <v>200</v>
      </c>
      <c r="C142" s="93" t="s">
        <v>276</v>
      </c>
      <c r="D142" s="116"/>
      <c r="E142" s="114">
        <f>E143</f>
        <v>700000</v>
      </c>
      <c r="F142" s="114">
        <f>F143</f>
        <v>521386.47</v>
      </c>
      <c r="G142" s="64">
        <f>E142-F142</f>
        <v>178613.53000000003</v>
      </c>
      <c r="H142" s="10"/>
    </row>
    <row r="143" spans="1:8" ht="16.5" customHeight="1">
      <c r="A143" s="117" t="s">
        <v>235</v>
      </c>
      <c r="B143" s="130">
        <v>200</v>
      </c>
      <c r="C143" s="93" t="s">
        <v>276</v>
      </c>
      <c r="D143" s="128" t="s">
        <v>335</v>
      </c>
      <c r="E143" s="114">
        <v>700000</v>
      </c>
      <c r="F143" s="64">
        <v>521386.47</v>
      </c>
      <c r="G143" s="64">
        <f>E143-F143</f>
        <v>178613.53000000003</v>
      </c>
      <c r="H143" s="10"/>
    </row>
    <row r="144" spans="1:8" ht="25.5" customHeight="1">
      <c r="A144" s="190" t="s">
        <v>372</v>
      </c>
      <c r="B144" s="191">
        <v>200</v>
      </c>
      <c r="C144" s="154" t="s">
        <v>373</v>
      </c>
      <c r="D144" s="192"/>
      <c r="E144" s="150">
        <f aca="true" t="shared" si="16" ref="E144:F146">E145</f>
        <v>30000</v>
      </c>
      <c r="F144" s="150">
        <f t="shared" si="16"/>
        <v>13300</v>
      </c>
      <c r="G144" s="151"/>
      <c r="H144" s="10"/>
    </row>
    <row r="145" spans="1:8" ht="28.5" customHeight="1">
      <c r="A145" s="92" t="s">
        <v>374</v>
      </c>
      <c r="B145" s="130">
        <v>200</v>
      </c>
      <c r="C145" s="93" t="s">
        <v>373</v>
      </c>
      <c r="D145" s="116"/>
      <c r="E145" s="114">
        <f t="shared" si="16"/>
        <v>30000</v>
      </c>
      <c r="F145" s="114">
        <f t="shared" si="16"/>
        <v>13300</v>
      </c>
      <c r="G145" s="64"/>
      <c r="H145" s="10"/>
    </row>
    <row r="146" spans="1:8" ht="36" customHeight="1">
      <c r="A146" s="126" t="s">
        <v>286</v>
      </c>
      <c r="B146" s="130"/>
      <c r="C146" s="93" t="s">
        <v>373</v>
      </c>
      <c r="D146" s="116"/>
      <c r="E146" s="114">
        <f t="shared" si="16"/>
        <v>30000</v>
      </c>
      <c r="F146" s="114">
        <f t="shared" si="16"/>
        <v>13300</v>
      </c>
      <c r="G146" s="64"/>
      <c r="H146" s="10"/>
    </row>
    <row r="147" spans="1:8" ht="33.75" customHeight="1">
      <c r="A147" s="117" t="s">
        <v>375</v>
      </c>
      <c r="B147" s="130"/>
      <c r="C147" s="93" t="s">
        <v>396</v>
      </c>
      <c r="D147" s="128" t="s">
        <v>324</v>
      </c>
      <c r="E147" s="114">
        <v>30000</v>
      </c>
      <c r="F147" s="64">
        <v>13300</v>
      </c>
      <c r="G147" s="64"/>
      <c r="H147" s="10"/>
    </row>
    <row r="148" spans="1:8" s="23" customFormat="1" ht="31.5">
      <c r="A148" s="131" t="s">
        <v>48</v>
      </c>
      <c r="B148" s="113">
        <v>450</v>
      </c>
      <c r="C148" s="118" t="s">
        <v>12</v>
      </c>
      <c r="D148" s="118"/>
      <c r="E148" s="64">
        <f>E5-'117_1'!D15</f>
        <v>346000</v>
      </c>
      <c r="F148" s="84">
        <f>'117_1'!E15-'117_2'!F5</f>
        <v>-355777.7599999998</v>
      </c>
      <c r="G148" s="132" t="s">
        <v>12</v>
      </c>
      <c r="H148" s="24"/>
    </row>
  </sheetData>
  <sheetProtection/>
  <mergeCells count="2">
    <mergeCell ref="A2:G2"/>
    <mergeCell ref="F1:G1"/>
  </mergeCells>
  <printOptions/>
  <pageMargins left="0.7874015748031497" right="0.31496062992125984" top="0.22" bottom="0.17" header="0.1968503937007874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40" zoomScalePageLayoutView="0" workbookViewId="0" topLeftCell="A7">
      <selection activeCell="C29" sqref="C29"/>
    </sheetView>
  </sheetViews>
  <sheetFormatPr defaultColWidth="9.00390625" defaultRowHeight="12.75"/>
  <cols>
    <col min="1" max="1" width="58.00390625" style="0" customWidth="1"/>
    <col min="3" max="3" width="26.375" style="0" customWidth="1"/>
    <col min="4" max="4" width="15.625" style="0" customWidth="1"/>
    <col min="5" max="5" width="20.00390625" style="0" customWidth="1"/>
    <col min="6" max="6" width="14.875" style="0" customWidth="1"/>
  </cols>
  <sheetData>
    <row r="1" spans="1:6" ht="15.75">
      <c r="A1" s="45"/>
      <c r="B1" s="45"/>
      <c r="C1" s="45"/>
      <c r="D1" s="45"/>
      <c r="E1" s="209" t="s">
        <v>53</v>
      </c>
      <c r="F1" s="209"/>
    </row>
    <row r="2" spans="1:6" ht="20.25" customHeight="1">
      <c r="A2" s="223" t="s">
        <v>77</v>
      </c>
      <c r="B2" s="223"/>
      <c r="C2" s="223"/>
      <c r="D2" s="45"/>
      <c r="E2" s="45"/>
      <c r="F2" s="45"/>
    </row>
    <row r="3" spans="1:6" ht="14.25" customHeight="1">
      <c r="A3" s="45"/>
      <c r="B3" s="45"/>
      <c r="C3" s="45"/>
      <c r="D3" s="45"/>
      <c r="E3" s="45"/>
      <c r="F3" s="45"/>
    </row>
    <row r="4" spans="1:6" ht="12.75">
      <c r="A4" s="226" t="s">
        <v>5</v>
      </c>
      <c r="B4" s="226" t="s">
        <v>6</v>
      </c>
      <c r="C4" s="226" t="s">
        <v>33</v>
      </c>
      <c r="D4" s="226" t="s">
        <v>30</v>
      </c>
      <c r="E4" s="224" t="s">
        <v>9</v>
      </c>
      <c r="F4" s="225" t="s">
        <v>40</v>
      </c>
    </row>
    <row r="5" spans="1:6" s="3" customFormat="1" ht="54" customHeight="1">
      <c r="A5" s="226"/>
      <c r="B5" s="226"/>
      <c r="C5" s="226"/>
      <c r="D5" s="226"/>
      <c r="E5" s="224"/>
      <c r="F5" s="225"/>
    </row>
    <row r="6" spans="1:6" ht="16.5" thickBot="1">
      <c r="A6" s="79">
        <v>1</v>
      </c>
      <c r="B6" s="80">
        <v>2</v>
      </c>
      <c r="C6" s="80">
        <v>3</v>
      </c>
      <c r="D6" s="80" t="s">
        <v>10</v>
      </c>
      <c r="E6" s="80" t="s">
        <v>11</v>
      </c>
      <c r="F6" s="80" t="s">
        <v>32</v>
      </c>
    </row>
    <row r="7" spans="1:6" ht="32.25" customHeight="1">
      <c r="A7" s="81" t="s">
        <v>34</v>
      </c>
      <c r="B7" s="94">
        <v>500</v>
      </c>
      <c r="C7" s="96" t="s">
        <v>12</v>
      </c>
      <c r="D7" s="84" t="s">
        <v>50</v>
      </c>
      <c r="E7" s="97"/>
      <c r="F7" s="84" t="str">
        <f>D7</f>
        <v>-</v>
      </c>
    </row>
    <row r="8" spans="1:6" ht="15.75" hidden="1">
      <c r="A8" s="82" t="s">
        <v>50</v>
      </c>
      <c r="B8" s="85"/>
      <c r="C8" s="96" t="s">
        <v>50</v>
      </c>
      <c r="D8" s="84" t="s">
        <v>50</v>
      </c>
      <c r="E8" s="84" t="s">
        <v>50</v>
      </c>
      <c r="F8" s="84" t="s">
        <v>50</v>
      </c>
    </row>
    <row r="9" spans="1:6" ht="18.75" customHeight="1">
      <c r="A9" s="83" t="s">
        <v>49</v>
      </c>
      <c r="B9" s="95">
        <v>700</v>
      </c>
      <c r="C9" s="98" t="s">
        <v>226</v>
      </c>
      <c r="D9" s="84">
        <f>D11-D12</f>
        <v>-346000</v>
      </c>
      <c r="E9" s="97">
        <f>E11-E12</f>
        <v>-355777.7599999998</v>
      </c>
      <c r="F9" s="84" t="s">
        <v>50</v>
      </c>
    </row>
    <row r="10" spans="1:6" ht="38.25" customHeight="1">
      <c r="A10" s="83" t="s">
        <v>125</v>
      </c>
      <c r="B10" s="85">
        <v>700</v>
      </c>
      <c r="C10" s="98" t="s">
        <v>35</v>
      </c>
      <c r="D10" s="84" t="s">
        <v>50</v>
      </c>
      <c r="E10" s="97"/>
      <c r="F10" s="84" t="s">
        <v>50</v>
      </c>
    </row>
    <row r="11" spans="1:6" ht="15.75">
      <c r="A11" s="166" t="s">
        <v>43</v>
      </c>
      <c r="B11" s="167">
        <v>710</v>
      </c>
      <c r="C11" s="98" t="s">
        <v>227</v>
      </c>
      <c r="D11" s="97">
        <f>'117_1'!D15</f>
        <v>4940000</v>
      </c>
      <c r="E11" s="168">
        <f>'117_1'!E15</f>
        <v>2983637.75</v>
      </c>
      <c r="F11" s="84" t="s">
        <v>12</v>
      </c>
    </row>
    <row r="12" spans="1:6" ht="15.75">
      <c r="A12" s="166" t="s">
        <v>44</v>
      </c>
      <c r="B12" s="167">
        <v>720</v>
      </c>
      <c r="C12" s="98" t="s">
        <v>228</v>
      </c>
      <c r="D12" s="97">
        <f>'117_2'!E5</f>
        <v>5286000</v>
      </c>
      <c r="E12" s="168">
        <f>'117_2'!F5</f>
        <v>3339415.51</v>
      </c>
      <c r="F12" s="84" t="s">
        <v>12</v>
      </c>
    </row>
    <row r="13" spans="1:6" ht="15.75" customHeight="1">
      <c r="A13" s="86"/>
      <c r="B13" s="87"/>
      <c r="C13" s="88"/>
      <c r="D13" s="89"/>
      <c r="E13" s="90"/>
      <c r="F13" s="91"/>
    </row>
    <row r="14" spans="1:6" ht="25.5" customHeight="1">
      <c r="A14" s="45"/>
      <c r="B14" s="45"/>
      <c r="C14" s="223" t="s">
        <v>408</v>
      </c>
      <c r="D14" s="223"/>
      <c r="E14" s="223"/>
      <c r="F14" s="179">
        <f>'117_1'!D10+'117_1'!E15-'117_2'!F5</f>
        <v>90114.33000000007</v>
      </c>
    </row>
    <row r="15" spans="1:6" ht="24" customHeight="1">
      <c r="A15" s="140" t="s">
        <v>229</v>
      </c>
      <c r="B15" s="141"/>
      <c r="C15" s="141" t="s">
        <v>336</v>
      </c>
      <c r="D15" s="45"/>
      <c r="E15" s="45"/>
      <c r="F15" s="45"/>
    </row>
    <row r="16" spans="1:6" ht="33" customHeight="1">
      <c r="A16" s="141" t="s">
        <v>230</v>
      </c>
      <c r="B16" s="141"/>
      <c r="C16" s="142" t="s">
        <v>337</v>
      </c>
      <c r="D16" s="45"/>
      <c r="E16" s="45"/>
      <c r="F16" s="45"/>
    </row>
    <row r="17" spans="1:6" ht="15" customHeight="1">
      <c r="A17" s="206"/>
      <c r="B17" s="206"/>
      <c r="C17" s="206"/>
      <c r="D17" s="207"/>
      <c r="E17" s="207"/>
      <c r="F17" s="207"/>
    </row>
    <row r="18" spans="1:6" ht="34.5" customHeight="1">
      <c r="A18" s="207"/>
      <c r="B18" s="207"/>
      <c r="C18" s="207"/>
      <c r="D18" s="207"/>
      <c r="E18" s="207"/>
      <c r="F18" s="207"/>
    </row>
    <row r="19" spans="1:6" ht="12.75">
      <c r="A19" s="208"/>
      <c r="B19" s="101"/>
      <c r="C19" s="101"/>
      <c r="D19" s="101"/>
      <c r="E19" s="101"/>
      <c r="F19" s="101"/>
    </row>
    <row r="20" spans="1:6" ht="0.75" customHeight="1">
      <c r="A20" s="21" t="s">
        <v>45</v>
      </c>
      <c r="B20" s="2"/>
      <c r="C20" s="17" t="s">
        <v>208</v>
      </c>
      <c r="D20" s="2"/>
      <c r="E20" s="2"/>
      <c r="F20" s="2"/>
    </row>
    <row r="21" spans="1:6" ht="14.25" customHeight="1">
      <c r="A21" s="21"/>
      <c r="B21" s="2"/>
      <c r="C21" s="2"/>
      <c r="D21" s="2"/>
      <c r="E21" s="2"/>
      <c r="F21" s="2"/>
    </row>
    <row r="22" spans="1:3" s="2" customFormat="1" ht="12.75" customHeight="1" hidden="1">
      <c r="A22" s="22" t="s">
        <v>209</v>
      </c>
      <c r="C22"/>
    </row>
    <row r="23" spans="1:6" s="2" customFormat="1" ht="16.5" customHeight="1">
      <c r="A23"/>
      <c r="B23"/>
      <c r="C23"/>
      <c r="D23"/>
      <c r="E23"/>
      <c r="F23"/>
    </row>
    <row r="24" spans="1:6" s="2" customFormat="1" ht="10.5" customHeight="1">
      <c r="A24"/>
      <c r="B24"/>
      <c r="C24"/>
      <c r="D24"/>
      <c r="E24"/>
      <c r="F24"/>
    </row>
    <row r="25" spans="1:6" s="2" customFormat="1" ht="20.25" customHeight="1">
      <c r="A25"/>
      <c r="B25"/>
      <c r="C25"/>
      <c r="D25"/>
      <c r="E25"/>
      <c r="F25"/>
    </row>
  </sheetData>
  <sheetProtection/>
  <mergeCells count="9">
    <mergeCell ref="C14:E14"/>
    <mergeCell ref="E1:F1"/>
    <mergeCell ref="E4:E5"/>
    <mergeCell ref="F4:F5"/>
    <mergeCell ref="A2:C2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29.875" style="0" customWidth="1"/>
    <col min="3" max="4" width="13.00390625" style="0" customWidth="1"/>
    <col min="5" max="5" width="15.00390625" style="0" customWidth="1"/>
    <col min="6" max="6" width="11.125" style="0" customWidth="1"/>
    <col min="7" max="7" width="13.75390625" style="0" customWidth="1"/>
    <col min="8" max="8" width="15.125" style="0" customWidth="1"/>
    <col min="9" max="9" width="21.25390625" style="0" customWidth="1"/>
  </cols>
  <sheetData>
    <row r="1" spans="1:9" ht="12.75">
      <c r="A1" s="227" t="s">
        <v>304</v>
      </c>
      <c r="B1" s="228"/>
      <c r="C1" s="228"/>
      <c r="D1" s="228"/>
      <c r="E1" s="228"/>
      <c r="F1" s="228"/>
      <c r="G1" s="228"/>
      <c r="H1" s="228"/>
      <c r="I1" s="228"/>
    </row>
    <row r="2" spans="1:9" ht="24" customHeight="1">
      <c r="A2" s="228"/>
      <c r="B2" s="228"/>
      <c r="C2" s="228"/>
      <c r="D2" s="228"/>
      <c r="E2" s="228"/>
      <c r="F2" s="228"/>
      <c r="G2" s="228"/>
      <c r="H2" s="228"/>
      <c r="I2" s="228"/>
    </row>
    <row r="3" ht="19.5" thickBot="1">
      <c r="A3" s="25"/>
    </row>
    <row r="4" spans="1:9" ht="12.75">
      <c r="A4" s="229" t="s">
        <v>210</v>
      </c>
      <c r="B4" s="229" t="s">
        <v>211</v>
      </c>
      <c r="C4" s="229" t="s">
        <v>212</v>
      </c>
      <c r="D4" s="232" t="s">
        <v>213</v>
      </c>
      <c r="E4" s="233"/>
      <c r="F4" s="229" t="s">
        <v>214</v>
      </c>
      <c r="G4" s="229" t="s">
        <v>215</v>
      </c>
      <c r="H4" s="229" t="s">
        <v>216</v>
      </c>
      <c r="I4" s="229" t="s">
        <v>217</v>
      </c>
    </row>
    <row r="5" spans="1:9" ht="12.75">
      <c r="A5" s="230"/>
      <c r="B5" s="230"/>
      <c r="C5" s="230"/>
      <c r="D5" s="234"/>
      <c r="E5" s="235"/>
      <c r="F5" s="230"/>
      <c r="G5" s="230"/>
      <c r="H5" s="230"/>
      <c r="I5" s="230"/>
    </row>
    <row r="6" spans="1:9" ht="24" customHeight="1" thickBot="1">
      <c r="A6" s="230"/>
      <c r="B6" s="230"/>
      <c r="C6" s="230"/>
      <c r="D6" s="236"/>
      <c r="E6" s="237"/>
      <c r="F6" s="230"/>
      <c r="G6" s="230"/>
      <c r="H6" s="230"/>
      <c r="I6" s="230"/>
    </row>
    <row r="7" spans="1:9" ht="12.75">
      <c r="A7" s="230"/>
      <c r="B7" s="230"/>
      <c r="C7" s="230"/>
      <c r="D7" s="229" t="s">
        <v>218</v>
      </c>
      <c r="E7" s="229" t="s">
        <v>219</v>
      </c>
      <c r="F7" s="230"/>
      <c r="G7" s="230"/>
      <c r="H7" s="230"/>
      <c r="I7" s="230"/>
    </row>
    <row r="8" spans="1:9" ht="12.75">
      <c r="A8" s="230"/>
      <c r="B8" s="230"/>
      <c r="C8" s="230"/>
      <c r="D8" s="230"/>
      <c r="E8" s="230"/>
      <c r="F8" s="230"/>
      <c r="G8" s="230"/>
      <c r="H8" s="230"/>
      <c r="I8" s="230"/>
    </row>
    <row r="9" spans="1:9" ht="26.25" customHeight="1" thickBot="1">
      <c r="A9" s="231"/>
      <c r="B9" s="231"/>
      <c r="C9" s="231"/>
      <c r="D9" s="231"/>
      <c r="E9" s="231"/>
      <c r="F9" s="231"/>
      <c r="G9" s="231"/>
      <c r="H9" s="231"/>
      <c r="I9" s="231"/>
    </row>
    <row r="10" spans="1:9" ht="19.5" hidden="1" thickBot="1">
      <c r="A10" s="26"/>
      <c r="B10" s="27"/>
      <c r="C10" s="28"/>
      <c r="D10" s="28"/>
      <c r="E10" s="29"/>
      <c r="F10" s="28"/>
      <c r="G10" s="28"/>
      <c r="H10" s="28"/>
      <c r="I10" s="30"/>
    </row>
    <row r="11" spans="1:9" ht="19.5" hidden="1" thickBot="1">
      <c r="A11" s="31"/>
      <c r="B11" s="32"/>
      <c r="C11" s="33"/>
      <c r="D11" s="33"/>
      <c r="E11" s="29"/>
      <c r="F11" s="34"/>
      <c r="G11" s="33"/>
      <c r="H11" s="33"/>
      <c r="I11" s="30"/>
    </row>
    <row r="12" spans="1:9" ht="13.5" hidden="1" thickBot="1">
      <c r="A12" s="35"/>
      <c r="B12" s="36"/>
      <c r="C12" s="36"/>
      <c r="D12" s="37"/>
      <c r="E12" s="37"/>
      <c r="F12" s="35"/>
      <c r="G12" s="37"/>
      <c r="H12" s="37"/>
      <c r="I12" s="38"/>
    </row>
    <row r="13" spans="1:9" ht="46.5" customHeight="1" thickBot="1">
      <c r="A13" s="31"/>
      <c r="B13" s="39">
        <v>223</v>
      </c>
      <c r="C13" s="33">
        <v>0</v>
      </c>
      <c r="D13" s="33"/>
      <c r="E13" s="33"/>
      <c r="F13" s="99"/>
      <c r="G13" s="33"/>
      <c r="H13" s="33"/>
      <c r="I13" s="30"/>
    </row>
    <row r="14" spans="1:9" ht="39" customHeight="1" thickBot="1">
      <c r="A14" s="31"/>
      <c r="B14" s="39">
        <v>221</v>
      </c>
      <c r="C14" s="33">
        <v>0</v>
      </c>
      <c r="D14" s="33"/>
      <c r="E14" s="33"/>
      <c r="F14" s="99"/>
      <c r="G14" s="33"/>
      <c r="H14" s="33"/>
      <c r="I14" s="30"/>
    </row>
    <row r="15" spans="1:12" ht="38.25" customHeight="1" thickBot="1">
      <c r="A15" s="40" t="s">
        <v>220</v>
      </c>
      <c r="B15" s="34"/>
      <c r="C15" s="39">
        <v>0</v>
      </c>
      <c r="D15" s="39">
        <f>SUM(D10:D14)</f>
        <v>0</v>
      </c>
      <c r="E15" s="34"/>
      <c r="F15" s="34"/>
      <c r="G15" s="34"/>
      <c r="H15" s="34"/>
      <c r="I15" s="34"/>
      <c r="L15" t="s">
        <v>236</v>
      </c>
    </row>
    <row r="16" spans="1:9" ht="18.75">
      <c r="A16" s="25"/>
      <c r="B16" s="41"/>
      <c r="C16" s="41"/>
      <c r="D16" s="41"/>
      <c r="E16" s="41"/>
      <c r="F16" s="41"/>
      <c r="G16" s="41"/>
      <c r="H16" s="41"/>
      <c r="I16" s="41"/>
    </row>
    <row r="17" spans="1:9" ht="48.75" customHeight="1">
      <c r="A17" s="239" t="s">
        <v>305</v>
      </c>
      <c r="B17" s="240"/>
      <c r="C17" s="240"/>
      <c r="D17" s="240"/>
      <c r="E17" s="240"/>
      <c r="F17" s="240"/>
      <c r="G17" s="240"/>
      <c r="H17" s="240"/>
      <c r="I17" s="240"/>
    </row>
    <row r="18" spans="1:9" ht="12.75">
      <c r="A18" s="240"/>
      <c r="B18" s="240"/>
      <c r="C18" s="240"/>
      <c r="D18" s="240"/>
      <c r="E18" s="240"/>
      <c r="F18" s="240"/>
      <c r="G18" s="240"/>
      <c r="H18" s="240"/>
      <c r="I18" s="240"/>
    </row>
    <row r="19" spans="1:9" ht="24.75" customHeight="1">
      <c r="A19" s="42" t="s">
        <v>221</v>
      </c>
      <c r="B19" s="241" t="s">
        <v>222</v>
      </c>
      <c r="C19" s="241"/>
      <c r="D19" s="241"/>
      <c r="E19" s="241"/>
      <c r="F19" s="241"/>
      <c r="G19" s="241"/>
      <c r="H19" s="41" t="s">
        <v>223</v>
      </c>
      <c r="I19" s="41"/>
    </row>
    <row r="20" spans="1:9" ht="18.75">
      <c r="A20" s="242" t="s">
        <v>279</v>
      </c>
      <c r="B20" s="242"/>
      <c r="C20" s="242"/>
      <c r="D20" s="242"/>
      <c r="E20" s="242"/>
      <c r="F20" s="242"/>
      <c r="G20" s="242"/>
      <c r="H20" s="242"/>
      <c r="I20" s="242"/>
    </row>
    <row r="21" spans="1:9" ht="18.75">
      <c r="A21" s="43"/>
      <c r="B21" s="41"/>
      <c r="C21" s="238" t="s">
        <v>224</v>
      </c>
      <c r="D21" s="238"/>
      <c r="E21" s="238"/>
      <c r="F21" s="238"/>
      <c r="G21" s="238"/>
      <c r="H21" s="44"/>
      <c r="I21" s="41"/>
    </row>
  </sheetData>
  <sheetProtection/>
  <mergeCells count="15">
    <mergeCell ref="C21:G21"/>
    <mergeCell ref="D7:D9"/>
    <mergeCell ref="A17:I18"/>
    <mergeCell ref="B19:G19"/>
    <mergeCell ref="A20:I20"/>
    <mergeCell ref="E7:E9"/>
    <mergeCell ref="A1:I2"/>
    <mergeCell ref="A4:A9"/>
    <mergeCell ref="B4:B9"/>
    <mergeCell ref="C4:C9"/>
    <mergeCell ref="D4:E6"/>
    <mergeCell ref="F4:F9"/>
    <mergeCell ref="G4:G9"/>
    <mergeCell ref="H4:H9"/>
    <mergeCell ref="I4:I9"/>
  </mergeCells>
  <printOptions/>
  <pageMargins left="0.22" right="0.1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3"/>
    </sheetView>
  </sheetViews>
  <sheetFormatPr defaultColWidth="9.00390625" defaultRowHeight="12.75"/>
  <cols>
    <col min="1" max="1" width="26.125" style="0" customWidth="1"/>
    <col min="3" max="3" width="13.625" style="0" customWidth="1"/>
    <col min="4" max="4" width="13.375" style="0" customWidth="1"/>
    <col min="5" max="5" width="17.25390625" style="0" customWidth="1"/>
    <col min="6" max="6" width="19.25390625" style="0" customWidth="1"/>
    <col min="8" max="8" width="18.25390625" style="0" customWidth="1"/>
    <col min="9" max="9" width="21.875" style="0" hidden="1" customWidth="1"/>
  </cols>
  <sheetData>
    <row r="2" ht="33" customHeight="1"/>
    <row r="10" ht="12.75" hidden="1"/>
    <row r="11" ht="12.75" hidden="1"/>
    <row r="12" ht="12.75" hidden="1"/>
    <row r="14" ht="57.75" customHeight="1" hidden="1" thickBot="1"/>
    <row r="15" ht="43.5" customHeight="1"/>
    <row r="16" ht="36.75" customHeight="1"/>
    <row r="17" ht="26.25" customHeight="1"/>
    <row r="18" ht="31.5" customHeight="1"/>
    <row r="19" ht="23.25" customHeight="1"/>
    <row r="21" ht="27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52" sqref="B52:B5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>Bella</cp:lastModifiedBy>
  <cp:lastPrinted>2023-09-01T11:47:26Z</cp:lastPrinted>
  <dcterms:created xsi:type="dcterms:W3CDTF">2011-02-10T10:53:11Z</dcterms:created>
  <dcterms:modified xsi:type="dcterms:W3CDTF">2023-10-05T07:47:51Z</dcterms:modified>
  <cp:category/>
  <cp:version/>
  <cp:contentType/>
  <cp:contentStatus/>
</cp:coreProperties>
</file>